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FINANCISJKI IZVJEŠTAJI\FI 2025\31.12\"/>
    </mc:Choice>
  </mc:AlternateContent>
  <xr:revisionPtr revIDLastSave="0" documentId="13_ncr:1_{1C9CC1E5-CC81-4F85-9886-E31F66E990E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s="1"/>
  <c r="H321" i="9"/>
  <c r="G321" i="9"/>
  <c r="F321" i="9"/>
  <c r="E321" i="9"/>
  <c r="B321" i="9"/>
  <c r="H320" i="9"/>
  <c r="G320" i="9"/>
  <c r="F320" i="9"/>
  <c r="E320" i="9"/>
  <c r="B320" i="9"/>
  <c r="H319" i="9"/>
  <c r="G319" i="9"/>
  <c r="F319" i="9"/>
  <c r="E319" i="9"/>
  <c r="B319" i="9" s="1"/>
  <c r="H318" i="9"/>
  <c r="G318" i="9"/>
  <c r="F318" i="9"/>
  <c r="E318" i="9"/>
  <c r="B318" i="9"/>
  <c r="H317" i="9"/>
  <c r="G317" i="9"/>
  <c r="F317" i="9"/>
  <c r="E317" i="9"/>
  <c r="B317" i="9"/>
  <c r="F316" i="9"/>
  <c r="F315" i="9"/>
  <c r="F314" i="9"/>
  <c r="H313" i="9"/>
  <c r="G313" i="9"/>
  <c r="F313" i="9"/>
  <c r="E313" i="9"/>
  <c r="B313" i="9"/>
  <c r="H312" i="9"/>
  <c r="G312" i="9"/>
  <c r="E312" i="9" s="1"/>
  <c r="B312" i="9" s="1"/>
  <c r="F312" i="9"/>
  <c r="H311" i="9"/>
  <c r="G311" i="9"/>
  <c r="F311" i="9"/>
  <c r="E311" i="9"/>
  <c r="B311" i="9"/>
  <c r="F310" i="9"/>
  <c r="F309" i="9"/>
  <c r="F308" i="9"/>
  <c r="H307" i="9"/>
  <c r="G307" i="9"/>
  <c r="E307" i="9" s="1"/>
  <c r="B307" i="9" s="1"/>
  <c r="F307" i="9"/>
  <c r="F306" i="9"/>
  <c r="H305" i="9"/>
  <c r="G305" i="9"/>
  <c r="F305" i="9"/>
  <c r="E305" i="9"/>
  <c r="B305" i="9"/>
  <c r="H304" i="9"/>
  <c r="G304" i="9"/>
  <c r="F304" i="9"/>
  <c r="E304" i="9"/>
  <c r="B304" i="9" s="1"/>
  <c r="H303" i="9"/>
  <c r="G303" i="9"/>
  <c r="F303" i="9"/>
  <c r="E303" i="9"/>
  <c r="B303" i="9"/>
  <c r="F302" i="9"/>
  <c r="F301" i="9"/>
  <c r="F300" i="9"/>
  <c r="F299" i="9"/>
  <c r="F298" i="9"/>
  <c r="F297" i="9"/>
  <c r="L296" i="9"/>
  <c r="H296" i="9"/>
  <c r="F296" i="9"/>
  <c r="F295" i="9"/>
  <c r="I294" i="9"/>
  <c r="H294" i="9"/>
  <c r="F294" i="9"/>
  <c r="E294" i="9"/>
  <c r="B294" i="9"/>
  <c r="E293" i="9"/>
  <c r="M292" i="9"/>
  <c r="F292" i="9" s="1"/>
  <c r="L292" i="9"/>
  <c r="E292" i="9"/>
  <c r="B292" i="9" s="1"/>
  <c r="M291" i="9"/>
  <c r="L291" i="9"/>
  <c r="F291" i="9"/>
  <c r="E291" i="9"/>
  <c r="B291" i="9" s="1"/>
  <c r="M290" i="9"/>
  <c r="L290" i="9"/>
  <c r="F290" i="9"/>
  <c r="E290" i="9"/>
  <c r="B290" i="9"/>
  <c r="M289" i="9"/>
  <c r="L289" i="9"/>
  <c r="F289" i="9" s="1"/>
  <c r="E289" i="9"/>
  <c r="B289" i="9" s="1"/>
  <c r="M288" i="9"/>
  <c r="L288" i="9"/>
  <c r="F288" i="9"/>
  <c r="E288" i="9"/>
  <c r="B288" i="9"/>
  <c r="M287" i="9"/>
  <c r="L287" i="9"/>
  <c r="F287" i="9" s="1"/>
  <c r="E287" i="9"/>
  <c r="M286" i="9"/>
  <c r="L286" i="9"/>
  <c r="F286" i="9"/>
  <c r="E286" i="9"/>
  <c r="B286" i="9"/>
  <c r="M285" i="9"/>
  <c r="L285" i="9"/>
  <c r="F285" i="9" s="1"/>
  <c r="E285" i="9"/>
  <c r="B285" i="9" s="1"/>
  <c r="M284" i="9"/>
  <c r="L284" i="9"/>
  <c r="F284" i="9"/>
  <c r="E284" i="9"/>
  <c r="B284" i="9" s="1"/>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M271" i="9"/>
  <c r="L271" i="9"/>
  <c r="F271" i="9"/>
  <c r="E271" i="9"/>
  <c r="B271" i="9"/>
  <c r="M270" i="9"/>
  <c r="F270" i="9" s="1"/>
  <c r="B270" i="9" s="1"/>
  <c r="L270" i="9"/>
  <c r="E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s="1"/>
  <c r="E254" i="9"/>
  <c r="B254" i="9" s="1"/>
  <c r="M253" i="9"/>
  <c r="L253" i="9"/>
  <c r="F253" i="9"/>
  <c r="E253" i="9"/>
  <c r="B253" i="9" s="1"/>
  <c r="M252" i="9"/>
  <c r="L252" i="9"/>
  <c r="F252" i="9" s="1"/>
  <c r="B252" i="9" s="1"/>
  <c r="E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M242" i="9"/>
  <c r="L242" i="9"/>
  <c r="F242" i="9"/>
  <c r="E242" i="9"/>
  <c r="B242" i="9"/>
  <c r="M241" i="9"/>
  <c r="L241" i="9"/>
  <c r="F241" i="9"/>
  <c r="E241" i="9"/>
  <c r="B241" i="9"/>
  <c r="M240" i="9"/>
  <c r="L240" i="9"/>
  <c r="F240" i="9"/>
  <c r="E240" i="9"/>
  <c r="B240" i="9"/>
  <c r="M239" i="9"/>
  <c r="L239" i="9"/>
  <c r="F239" i="9"/>
  <c r="E239" i="9"/>
  <c r="B239" i="9"/>
  <c r="M238" i="9"/>
  <c r="L238" i="9"/>
  <c r="F238" i="9" s="1"/>
  <c r="E238" i="9"/>
  <c r="B238" i="9" s="1"/>
  <c r="M237" i="9"/>
  <c r="L237" i="9"/>
  <c r="F237" i="9"/>
  <c r="E237" i="9"/>
  <c r="B237" i="9"/>
  <c r="M236" i="9"/>
  <c r="F236" i="9" s="1"/>
  <c r="B236" i="9" s="1"/>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F171" i="9"/>
  <c r="E171" i="9"/>
  <c r="B171" i="9" s="1"/>
  <c r="H170" i="9"/>
  <c r="G170" i="9"/>
  <c r="F170" i="9"/>
  <c r="E170" i="9"/>
  <c r="B170" i="9"/>
  <c r="H169" i="9"/>
  <c r="G169" i="9"/>
  <c r="E169" i="9" s="1"/>
  <c r="B169" i="9" s="1"/>
  <c r="F169" i="9"/>
  <c r="H168" i="9"/>
  <c r="G168" i="9"/>
  <c r="F168" i="9"/>
  <c r="E168" i="9"/>
  <c r="B168" i="9"/>
  <c r="H167" i="9"/>
  <c r="G167" i="9"/>
  <c r="F167" i="9"/>
  <c r="E167" i="9"/>
  <c r="B167" i="9" s="1"/>
  <c r="H166" i="9"/>
  <c r="G166" i="9"/>
  <c r="F166" i="9"/>
  <c r="E166" i="9"/>
  <c r="B166" i="9"/>
  <c r="H165" i="9"/>
  <c r="G165" i="9"/>
  <c r="F165" i="9"/>
  <c r="E165" i="9"/>
  <c r="B165" i="9" s="1"/>
  <c r="H164" i="9"/>
  <c r="G164" i="9"/>
  <c r="F164" i="9"/>
  <c r="E164" i="9"/>
  <c r="B164" i="9" s="1"/>
  <c r="H163" i="9"/>
  <c r="G163" i="9"/>
  <c r="F163" i="9"/>
  <c r="E163" i="9"/>
  <c r="B163" i="9" s="1"/>
  <c r="H162" i="9"/>
  <c r="G162" i="9"/>
  <c r="F162" i="9"/>
  <c r="E162" i="9"/>
  <c r="B162" i="9"/>
  <c r="H161" i="9"/>
  <c r="G161" i="9"/>
  <c r="F161" i="9"/>
  <c r="E161" i="9"/>
  <c r="B161" i="9" s="1"/>
  <c r="H160" i="9"/>
  <c r="G160" i="9"/>
  <c r="F160" i="9"/>
  <c r="E160" i="9"/>
  <c r="B160" i="9"/>
  <c r="H159" i="9"/>
  <c r="G159" i="9"/>
  <c r="E159" i="9" s="1"/>
  <c r="B159" i="9" s="1"/>
  <c r="F159" i="9"/>
  <c r="H158" i="9"/>
  <c r="G158" i="9"/>
  <c r="F158" i="9"/>
  <c r="E158" i="9"/>
  <c r="B158" i="9"/>
  <c r="H157" i="9"/>
  <c r="G157" i="9"/>
  <c r="F157" i="9"/>
  <c r="E157" i="9"/>
  <c r="B157" i="9" s="1"/>
  <c r="F156" i="9"/>
  <c r="H155" i="9"/>
  <c r="G155" i="9"/>
  <c r="F155" i="9"/>
  <c r="E155" i="9"/>
  <c r="B155" i="9"/>
  <c r="H154" i="9"/>
  <c r="G154" i="9"/>
  <c r="F154" i="9"/>
  <c r="E154" i="9"/>
  <c r="B154" i="9" s="1"/>
  <c r="H153" i="9"/>
  <c r="G153" i="9"/>
  <c r="F153" i="9"/>
  <c r="E153" i="9"/>
  <c r="B153" i="9"/>
  <c r="H152" i="9"/>
  <c r="G152" i="9"/>
  <c r="F152" i="9"/>
  <c r="E152" i="9"/>
  <c r="B152" i="9" s="1"/>
  <c r="H151" i="9"/>
  <c r="G151" i="9"/>
  <c r="F151" i="9"/>
  <c r="E151" i="9"/>
  <c r="B151" i="9" s="1"/>
  <c r="H150" i="9"/>
  <c r="G150" i="9"/>
  <c r="F150" i="9"/>
  <c r="E150" i="9"/>
  <c r="B150" i="9"/>
  <c r="H149" i="9"/>
  <c r="G149" i="9"/>
  <c r="F149" i="9"/>
  <c r="E149" i="9"/>
  <c r="B149" i="9" s="1"/>
  <c r="H148" i="9"/>
  <c r="G148" i="9"/>
  <c r="F148" i="9"/>
  <c r="E148" i="9"/>
  <c r="B148" i="9" s="1"/>
  <c r="H147" i="9"/>
  <c r="G147" i="9"/>
  <c r="F147" i="9"/>
  <c r="E147" i="9"/>
  <c r="B147" i="9"/>
  <c r="H146" i="9"/>
  <c r="G146" i="9"/>
  <c r="F146" i="9"/>
  <c r="E146" i="9"/>
  <c r="B146" i="9" s="1"/>
  <c r="H145" i="9"/>
  <c r="G145" i="9"/>
  <c r="F145" i="9"/>
  <c r="E145" i="9"/>
  <c r="B145" i="9" s="1"/>
  <c r="H144" i="9"/>
  <c r="G144" i="9"/>
  <c r="F144" i="9"/>
  <c r="E144" i="9"/>
  <c r="B144" i="9" s="1"/>
  <c r="H143" i="9"/>
  <c r="G143" i="9"/>
  <c r="F143" i="9"/>
  <c r="E143" i="9"/>
  <c r="B143" i="9"/>
  <c r="H142" i="9"/>
  <c r="G142" i="9"/>
  <c r="F142" i="9"/>
  <c r="E142" i="9"/>
  <c r="B142" i="9" s="1"/>
  <c r="H141" i="9"/>
  <c r="G141" i="9"/>
  <c r="F141" i="9"/>
  <c r="E141" i="9"/>
  <c r="B141" i="9" s="1"/>
  <c r="H140" i="9"/>
  <c r="G140" i="9"/>
  <c r="F140" i="9"/>
  <c r="E140" i="9"/>
  <c r="B140" i="9"/>
  <c r="H139" i="9"/>
  <c r="G139" i="9"/>
  <c r="F139" i="9"/>
  <c r="E139" i="9"/>
  <c r="B139" i="9" s="1"/>
  <c r="H138" i="9"/>
  <c r="G138" i="9"/>
  <c r="F138" i="9"/>
  <c r="E138" i="9"/>
  <c r="B138" i="9"/>
  <c r="H137" i="9"/>
  <c r="G137" i="9"/>
  <c r="E137" i="9" s="1"/>
  <c r="B137" i="9" s="1"/>
  <c r="F137" i="9"/>
  <c r="H136" i="9"/>
  <c r="G136" i="9"/>
  <c r="F136" i="9"/>
  <c r="E136" i="9"/>
  <c r="B136" i="9"/>
  <c r="H135" i="9"/>
  <c r="G135" i="9"/>
  <c r="F135" i="9"/>
  <c r="E135" i="9"/>
  <c r="B135" i="9" s="1"/>
  <c r="H134" i="9"/>
  <c r="G134" i="9"/>
  <c r="F134" i="9"/>
  <c r="E134" i="9"/>
  <c r="B134" i="9"/>
  <c r="H133" i="9"/>
  <c r="G133" i="9"/>
  <c r="F133" i="9"/>
  <c r="E133" i="9"/>
  <c r="B133" i="9" s="1"/>
  <c r="H132" i="9"/>
  <c r="G132" i="9"/>
  <c r="F132" i="9"/>
  <c r="E132" i="9"/>
  <c r="B132" i="9" s="1"/>
  <c r="H131" i="9"/>
  <c r="G131" i="9"/>
  <c r="F131" i="9"/>
  <c r="E131" i="9"/>
  <c r="B131" i="9"/>
  <c r="H130" i="9"/>
  <c r="G130" i="9"/>
  <c r="F130" i="9"/>
  <c r="E130" i="9"/>
  <c r="B130" i="9" s="1"/>
  <c r="H129" i="9"/>
  <c r="G129" i="9"/>
  <c r="F129" i="9"/>
  <c r="E129" i="9"/>
  <c r="B129" i="9"/>
  <c r="H128" i="9"/>
  <c r="G128" i="9"/>
  <c r="F128" i="9"/>
  <c r="E128" i="9"/>
  <c r="B128" i="9" s="1"/>
  <c r="H127" i="9"/>
  <c r="G127" i="9"/>
  <c r="F127" i="9"/>
  <c r="E127" i="9"/>
  <c r="B127" i="9"/>
  <c r="H126" i="9"/>
  <c r="G126" i="9"/>
  <c r="F126" i="9"/>
  <c r="E126" i="9"/>
  <c r="B126" i="9" s="1"/>
  <c r="H125" i="9"/>
  <c r="G125" i="9"/>
  <c r="F125" i="9"/>
  <c r="E125" i="9"/>
  <c r="B125" i="9" s="1"/>
  <c r="H124" i="9"/>
  <c r="G124" i="9"/>
  <c r="F124" i="9"/>
  <c r="E124" i="9"/>
  <c r="B124" i="9" s="1"/>
  <c r="H123" i="9"/>
  <c r="G123" i="9"/>
  <c r="F123" i="9"/>
  <c r="E123" i="9"/>
  <c r="B123" i="9"/>
  <c r="H122" i="9"/>
  <c r="G122" i="9"/>
  <c r="F122" i="9"/>
  <c r="E122" i="9"/>
  <c r="B122" i="9"/>
  <c r="H121" i="9"/>
  <c r="G121" i="9"/>
  <c r="F121" i="9"/>
  <c r="E121" i="9"/>
  <c r="B121" i="9" s="1"/>
  <c r="H120" i="9"/>
  <c r="G120" i="9"/>
  <c r="F120" i="9"/>
  <c r="E120" i="9"/>
  <c r="B120" i="9" s="1"/>
  <c r="H119" i="9"/>
  <c r="G119" i="9"/>
  <c r="F119" i="9"/>
  <c r="E119" i="9"/>
  <c r="B119" i="9"/>
  <c r="H118" i="9"/>
  <c r="G118" i="9"/>
  <c r="F118" i="9"/>
  <c r="E118" i="9"/>
  <c r="B118" i="9" s="1"/>
  <c r="H117" i="9"/>
  <c r="G117" i="9"/>
  <c r="F117" i="9"/>
  <c r="E117" i="9"/>
  <c r="B117" i="9"/>
  <c r="H116" i="9"/>
  <c r="G116" i="9"/>
  <c r="F116" i="9"/>
  <c r="E116" i="9"/>
  <c r="B116" i="9" s="1"/>
  <c r="H115" i="9"/>
  <c r="G115" i="9"/>
  <c r="F115" i="9"/>
  <c r="E115" i="9"/>
  <c r="B115" i="9" s="1"/>
  <c r="H114" i="9"/>
  <c r="G114" i="9"/>
  <c r="F114" i="9"/>
  <c r="E114" i="9"/>
  <c r="B114" i="9" s="1"/>
  <c r="H113" i="9"/>
  <c r="G113" i="9"/>
  <c r="F113" i="9"/>
  <c r="E113" i="9"/>
  <c r="B113" i="9"/>
  <c r="H112" i="9"/>
  <c r="G112" i="9"/>
  <c r="F112" i="9"/>
  <c r="E112" i="9"/>
  <c r="B112" i="9" s="1"/>
  <c r="H111" i="9"/>
  <c r="G111" i="9"/>
  <c r="F111" i="9"/>
  <c r="E111" i="9"/>
  <c r="B111" i="9"/>
  <c r="H110" i="9"/>
  <c r="G110" i="9"/>
  <c r="F110" i="9"/>
  <c r="E110" i="9"/>
  <c r="B110" i="9" s="1"/>
  <c r="H109" i="9"/>
  <c r="G109" i="9"/>
  <c r="F109" i="9"/>
  <c r="E109" i="9"/>
  <c r="B109" i="9" s="1"/>
  <c r="H108" i="9"/>
  <c r="G108" i="9"/>
  <c r="F108" i="9"/>
  <c r="E108" i="9"/>
  <c r="B108" i="9"/>
  <c r="H107" i="9"/>
  <c r="G107" i="9"/>
  <c r="F107" i="9"/>
  <c r="E107" i="9"/>
  <c r="B107" i="9" s="1"/>
  <c r="H106" i="9"/>
  <c r="G106" i="9"/>
  <c r="F106" i="9"/>
  <c r="E106" i="9"/>
  <c r="B106" i="9" s="1"/>
  <c r="H105" i="9"/>
  <c r="G105" i="9"/>
  <c r="F105" i="9"/>
  <c r="E105" i="9"/>
  <c r="B105" i="9"/>
  <c r="H104" i="9"/>
  <c r="G104" i="9"/>
  <c r="F104" i="9"/>
  <c r="E104" i="9"/>
  <c r="B104" i="9" s="1"/>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G97" i="9"/>
  <c r="F97" i="9"/>
  <c r="E97" i="9"/>
  <c r="B97" i="9"/>
  <c r="H96" i="9"/>
  <c r="G96" i="9"/>
  <c r="F96" i="9"/>
  <c r="E96" i="9"/>
  <c r="B96" i="9" s="1"/>
  <c r="H95" i="9"/>
  <c r="G95" i="9"/>
  <c r="F95" i="9"/>
  <c r="E95" i="9"/>
  <c r="B95" i="9"/>
  <c r="H94" i="9"/>
  <c r="G94" i="9"/>
  <c r="F94" i="9"/>
  <c r="E94" i="9"/>
  <c r="B94" i="9" s="1"/>
  <c r="H93" i="9"/>
  <c r="G93" i="9"/>
  <c r="F93" i="9"/>
  <c r="E93" i="9"/>
  <c r="B93" i="9"/>
  <c r="H92" i="9"/>
  <c r="G92" i="9"/>
  <c r="F92" i="9"/>
  <c r="E92" i="9"/>
  <c r="B92" i="9" s="1"/>
  <c r="H91" i="9"/>
  <c r="G91" i="9"/>
  <c r="F91" i="9"/>
  <c r="E91" i="9"/>
  <c r="B91" i="9" s="1"/>
  <c r="H90" i="9"/>
  <c r="G90" i="9"/>
  <c r="F90" i="9"/>
  <c r="E90" i="9"/>
  <c r="B90" i="9"/>
  <c r="H89" i="9"/>
  <c r="G89" i="9"/>
  <c r="F89" i="9"/>
  <c r="E89" i="9"/>
  <c r="B89" i="9" s="1"/>
  <c r="H88" i="9"/>
  <c r="G88" i="9"/>
  <c r="F88" i="9"/>
  <c r="E88" i="9"/>
  <c r="B88" i="9"/>
  <c r="H87" i="9"/>
  <c r="G87" i="9"/>
  <c r="F87" i="9"/>
  <c r="E87" i="9"/>
  <c r="B87" i="9" s="1"/>
  <c r="H86" i="9"/>
  <c r="G86" i="9"/>
  <c r="F86" i="9"/>
  <c r="E86" i="9"/>
  <c r="B86" i="9" s="1"/>
  <c r="H85" i="9"/>
  <c r="G85" i="9"/>
  <c r="F85" i="9"/>
  <c r="E85" i="9"/>
  <c r="B85" i="9"/>
  <c r="H84" i="9"/>
  <c r="G84" i="9"/>
  <c r="F84" i="9"/>
  <c r="E84" i="9"/>
  <c r="B84" i="9"/>
  <c r="H83" i="9"/>
  <c r="G83" i="9"/>
  <c r="F83" i="9"/>
  <c r="E83" i="9"/>
  <c r="B83" i="9" s="1"/>
  <c r="H82" i="9"/>
  <c r="G82" i="9"/>
  <c r="F82" i="9"/>
  <c r="E82" i="9"/>
  <c r="B82" i="9"/>
  <c r="H81" i="9"/>
  <c r="G81" i="9"/>
  <c r="F81" i="9"/>
  <c r="E81" i="9"/>
  <c r="B81" i="9" s="1"/>
  <c r="H80" i="9"/>
  <c r="G80" i="9"/>
  <c r="F80" i="9"/>
  <c r="E80" i="9"/>
  <c r="B80" i="9"/>
  <c r="H79" i="9"/>
  <c r="G79" i="9"/>
  <c r="F79" i="9"/>
  <c r="E79" i="9"/>
  <c r="B79" i="9"/>
  <c r="H78" i="9"/>
  <c r="G78" i="9"/>
  <c r="F78" i="9"/>
  <c r="E78" i="9"/>
  <c r="B78" i="9"/>
  <c r="H77" i="9"/>
  <c r="G77" i="9"/>
  <c r="E77" i="9" s="1"/>
  <c r="B77" i="9" s="1"/>
  <c r="F77" i="9"/>
  <c r="H76" i="9"/>
  <c r="G76" i="9"/>
  <c r="F76" i="9"/>
  <c r="E76" i="9"/>
  <c r="B76" i="9" s="1"/>
  <c r="H75" i="9"/>
  <c r="G75" i="9"/>
  <c r="F75" i="9"/>
  <c r="E75" i="9"/>
  <c r="B75" i="9" s="1"/>
  <c r="H74" i="9"/>
  <c r="G74" i="9"/>
  <c r="F74" i="9"/>
  <c r="E74" i="9"/>
  <c r="B74" i="9" s="1"/>
  <c r="H73" i="9"/>
  <c r="G73" i="9"/>
  <c r="F73" i="9"/>
  <c r="E73" i="9"/>
  <c r="B73" i="9"/>
  <c r="H72" i="9"/>
  <c r="G72" i="9"/>
  <c r="F72" i="9"/>
  <c r="E72" i="9"/>
  <c r="B72" i="9" s="1"/>
  <c r="H71" i="9"/>
  <c r="G71" i="9"/>
  <c r="F71" i="9"/>
  <c r="E71" i="9"/>
  <c r="B71" i="9"/>
  <c r="H70" i="9"/>
  <c r="G70" i="9"/>
  <c r="F70" i="9"/>
  <c r="E70" i="9"/>
  <c r="B70" i="9" s="1"/>
  <c r="H69" i="9"/>
  <c r="G69" i="9"/>
  <c r="F69" i="9"/>
  <c r="E69" i="9"/>
  <c r="B69" i="9" s="1"/>
  <c r="H68" i="9"/>
  <c r="G68" i="9"/>
  <c r="F68" i="9"/>
  <c r="E68" i="9"/>
  <c r="B68" i="9"/>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c r="H56" i="9"/>
  <c r="G56" i="9"/>
  <c r="F56" i="9"/>
  <c r="E56" i="9"/>
  <c r="B56" i="9" s="1"/>
  <c r="H55" i="9"/>
  <c r="G55" i="9"/>
  <c r="F55" i="9"/>
  <c r="E55" i="9"/>
  <c r="B55" i="9"/>
  <c r="H54" i="9"/>
  <c r="G54" i="9"/>
  <c r="F54" i="9"/>
  <c r="E54" i="9"/>
  <c r="B54" i="9" s="1"/>
  <c r="H53" i="9"/>
  <c r="G53" i="9"/>
  <c r="F53" i="9"/>
  <c r="E53" i="9"/>
  <c r="B53" i="9" s="1"/>
  <c r="H52" i="9"/>
  <c r="G52" i="9"/>
  <c r="F52" i="9"/>
  <c r="E52" i="9"/>
  <c r="B52" i="9"/>
  <c r="H51" i="9"/>
  <c r="G51" i="9"/>
  <c r="F51" i="9"/>
  <c r="E51" i="9"/>
  <c r="B51" i="9" s="1"/>
  <c r="H50" i="9"/>
  <c r="G50" i="9"/>
  <c r="F50" i="9"/>
  <c r="E50" i="9"/>
  <c r="B50" i="9" s="1"/>
  <c r="H49" i="9"/>
  <c r="G49" i="9"/>
  <c r="F49" i="9"/>
  <c r="E49" i="9"/>
  <c r="B49" i="9"/>
  <c r="H48" i="9"/>
  <c r="G48" i="9"/>
  <c r="F48" i="9"/>
  <c r="E48" i="9"/>
  <c r="B48" i="9" s="1"/>
  <c r="H47" i="9"/>
  <c r="G47" i="9"/>
  <c r="F47" i="9"/>
  <c r="E47" i="9"/>
  <c r="B47" i="9"/>
  <c r="H46" i="9"/>
  <c r="G46" i="9"/>
  <c r="E46" i="9" s="1"/>
  <c r="B46" i="9" s="1"/>
  <c r="F46" i="9"/>
  <c r="H45" i="9"/>
  <c r="G45" i="9"/>
  <c r="F45" i="9"/>
  <c r="E45" i="9"/>
  <c r="B45" i="9"/>
  <c r="H44" i="9"/>
  <c r="G44" i="9"/>
  <c r="F44" i="9"/>
  <c r="E44" i="9"/>
  <c r="B44" i="9" s="1"/>
  <c r="H43" i="9"/>
  <c r="G43" i="9"/>
  <c r="F43" i="9"/>
  <c r="E43" i="9"/>
  <c r="B43" i="9"/>
  <c r="H42" i="9"/>
  <c r="G42" i="9"/>
  <c r="F42" i="9"/>
  <c r="E42" i="9"/>
  <c r="B42" i="9"/>
  <c r="H41" i="9"/>
  <c r="G41" i="9"/>
  <c r="F41" i="9"/>
  <c r="E41" i="9"/>
  <c r="B41" i="9" s="1"/>
  <c r="H40" i="9"/>
  <c r="G40" i="9"/>
  <c r="F40" i="9"/>
  <c r="E40" i="9"/>
  <c r="B40" i="9"/>
  <c r="H39" i="9"/>
  <c r="G39" i="9"/>
  <c r="F39" i="9"/>
  <c r="E39" i="9"/>
  <c r="B39" i="9" s="1"/>
  <c r="H38" i="9"/>
  <c r="G38" i="9"/>
  <c r="F38" i="9"/>
  <c r="E38" i="9"/>
  <c r="B38" i="9"/>
  <c r="H37" i="9"/>
  <c r="G37" i="9"/>
  <c r="F37" i="9"/>
  <c r="E37" i="9"/>
  <c r="B37" i="9" s="1"/>
  <c r="H36" i="9"/>
  <c r="G36" i="9"/>
  <c r="F36" i="9"/>
  <c r="E36" i="9"/>
  <c r="B36" i="9"/>
  <c r="H35" i="9"/>
  <c r="G35" i="9"/>
  <c r="E35" i="9" s="1"/>
  <c r="B35" i="9" s="1"/>
  <c r="F35" i="9"/>
  <c r="H34" i="9"/>
  <c r="G34" i="9"/>
  <c r="F34" i="9"/>
  <c r="E34" i="9"/>
  <c r="B34" i="9"/>
  <c r="H33" i="9"/>
  <c r="G33" i="9"/>
  <c r="F33" i="9"/>
  <c r="E33" i="9"/>
  <c r="B33" i="9" s="1"/>
  <c r="H32" i="9"/>
  <c r="G32" i="9"/>
  <c r="F32" i="9"/>
  <c r="E32" i="9"/>
  <c r="B32" i="9"/>
  <c r="H31" i="9"/>
  <c r="E31" i="9" s="1"/>
  <c r="B31" i="9" s="1"/>
  <c r="G31" i="9"/>
  <c r="F31" i="9"/>
  <c r="H30" i="9"/>
  <c r="G30" i="9"/>
  <c r="E30" i="9" s="1"/>
  <c r="B30" i="9" s="1"/>
  <c r="F30" i="9"/>
  <c r="H29" i="9"/>
  <c r="G29" i="9"/>
  <c r="F29" i="9"/>
  <c r="E29" i="9"/>
  <c r="B29" i="9"/>
  <c r="H28" i="9"/>
  <c r="G28" i="9"/>
  <c r="F28" i="9"/>
  <c r="E28" i="9"/>
  <c r="B28" i="9"/>
  <c r="H27" i="9"/>
  <c r="G27" i="9"/>
  <c r="F27" i="9"/>
  <c r="E27" i="9"/>
  <c r="B27" i="9" s="1"/>
  <c r="H26" i="9"/>
  <c r="G26" i="9"/>
  <c r="F26" i="9"/>
  <c r="E26" i="9"/>
  <c r="B26" i="9"/>
  <c r="H25" i="9"/>
  <c r="G25" i="9"/>
  <c r="F25" i="9"/>
  <c r="E25" i="9"/>
  <c r="B25" i="9"/>
  <c r="F24" i="9"/>
  <c r="F4" i="9"/>
  <c r="O3" i="9"/>
  <c r="G296" i="9" s="1"/>
  <c r="E296" i="9" s="1"/>
  <c r="B296" i="9" s="1"/>
  <c r="I3" i="9"/>
  <c r="H3" i="9"/>
  <c r="G3" i="9"/>
  <c r="D104" i="8"/>
  <c r="C1681" i="1" s="1"/>
  <c r="D97" i="8"/>
  <c r="D92" i="8"/>
  <c r="D87" i="8"/>
  <c r="D82" i="8"/>
  <c r="D77" i="8"/>
  <c r="D72" i="8"/>
  <c r="D67" i="8"/>
  <c r="D62" i="8"/>
  <c r="D57" i="8"/>
  <c r="D52" i="8"/>
  <c r="D51" i="8"/>
  <c r="D46" i="8"/>
  <c r="D45" i="8"/>
  <c r="D37" i="8"/>
  <c r="D27" i="8"/>
  <c r="D25" i="8"/>
  <c r="C1602" i="1" s="1"/>
  <c r="D18" i="8"/>
  <c r="D8" i="8"/>
  <c r="D6" i="8"/>
  <c r="E44" i="7"/>
  <c r="D44" i="7"/>
  <c r="E39" i="7"/>
  <c r="D39" i="7"/>
  <c r="E38" i="7"/>
  <c r="D38" i="7"/>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E255" i="5"/>
  <c r="D1259" i="1" s="1"/>
  <c r="D255" i="5"/>
  <c r="F254" i="5"/>
  <c r="F253" i="5"/>
  <c r="E252" i="5"/>
  <c r="D1256" i="1" s="1"/>
  <c r="D252" i="5"/>
  <c r="E251"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E176" i="5"/>
  <c r="D1180" i="1" s="1"/>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6"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62" i="4"/>
  <c r="D361"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C1686" i="1"/>
  <c r="C1685" i="1"/>
  <c r="C1684" i="1"/>
  <c r="C1683" i="1"/>
  <c r="C1682"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J1567" i="1"/>
  <c r="H1567" i="1"/>
  <c r="G1567" i="1"/>
  <c r="I1567" i="1" s="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G276" i="1"/>
  <c r="D276" i="1"/>
  <c r="C276" i="1"/>
  <c r="H276" i="1" s="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G309" i="9" l="1"/>
  <c r="G227" i="9"/>
  <c r="E227" i="9" s="1"/>
  <c r="B227" i="9" s="1"/>
  <c r="G215" i="9"/>
  <c r="E215" i="9" s="1"/>
  <c r="B215" i="9" s="1"/>
  <c r="G214" i="9"/>
  <c r="E214" i="9" s="1"/>
  <c r="B214" i="9" s="1"/>
  <c r="G213" i="9"/>
  <c r="E213" i="9" s="1"/>
  <c r="B213" i="9" s="1"/>
  <c r="G209" i="9"/>
  <c r="E209" i="9" s="1"/>
  <c r="B209" i="9" s="1"/>
  <c r="G208" i="9"/>
  <c r="E208" i="9" s="1"/>
  <c r="B208" i="9" s="1"/>
  <c r="L207" i="9"/>
  <c r="F207" i="9" s="1"/>
  <c r="G206" i="9"/>
  <c r="E206" i="9" s="1"/>
  <c r="B206" i="9" s="1"/>
  <c r="G203" i="9"/>
  <c r="E203" i="9" s="1"/>
  <c r="B203" i="9" s="1"/>
  <c r="G202" i="9"/>
  <c r="E202" i="9" s="1"/>
  <c r="B202"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89" i="9"/>
  <c r="E189" i="9" s="1"/>
  <c r="B189" i="9" s="1"/>
  <c r="G180" i="9"/>
  <c r="H179" i="9"/>
  <c r="G179" i="9"/>
  <c r="E179" i="9" s="1"/>
  <c r="B179" i="9" s="1"/>
  <c r="G178" i="9"/>
  <c r="E178" i="9" s="1"/>
  <c r="B178" i="9" s="1"/>
  <c r="G177" i="9"/>
  <c r="E177" i="9" s="1"/>
  <c r="B177" i="9" s="1"/>
  <c r="G176" i="9"/>
  <c r="E176" i="9" s="1"/>
  <c r="B176" i="9" s="1"/>
  <c r="G175" i="9"/>
  <c r="E175" i="9" s="1"/>
  <c r="B175" i="9" s="1"/>
  <c r="G174" i="9"/>
  <c r="E174" i="9" s="1"/>
  <c r="B174" i="9" s="1"/>
  <c r="G190" i="9"/>
  <c r="E190" i="9" s="1"/>
  <c r="B190" i="9" s="1"/>
  <c r="I10" i="9"/>
  <c r="H310" i="9"/>
  <c r="G310" i="9"/>
  <c r="E310" i="9" s="1"/>
  <c r="B310" i="9" s="1"/>
  <c r="H309" i="9"/>
  <c r="H308" i="9"/>
  <c r="E308" i="9" s="1"/>
  <c r="B308" i="9" s="1"/>
  <c r="G302" i="9"/>
  <c r="E302" i="9" s="1"/>
  <c r="B302" i="9" s="1"/>
  <c r="G301" i="9"/>
  <c r="E301" i="9" s="1"/>
  <c r="B301" i="9" s="1"/>
  <c r="G300" i="9"/>
  <c r="E300" i="9" s="1"/>
  <c r="B300" i="9" s="1"/>
  <c r="G182" i="9"/>
  <c r="E182" i="9" s="1"/>
  <c r="B182" i="9" s="1"/>
  <c r="M228" i="9"/>
  <c r="L228" i="9"/>
  <c r="F228" i="9" s="1"/>
  <c r="B228"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2" i="9"/>
  <c r="E212" i="9" s="1"/>
  <c r="B212" i="9" s="1"/>
  <c r="G211" i="9"/>
  <c r="E211" i="9" s="1"/>
  <c r="B211" i="9" s="1"/>
  <c r="G210" i="9"/>
  <c r="E210" i="9" s="1"/>
  <c r="B210" i="9" s="1"/>
  <c r="G207" i="9"/>
  <c r="E207" i="9" s="1"/>
  <c r="B207" i="9" s="1"/>
  <c r="G205" i="9"/>
  <c r="E205" i="9" s="1"/>
  <c r="B205" i="9" s="1"/>
  <c r="G204" i="9"/>
  <c r="E204" i="9" s="1"/>
  <c r="B204" i="9" s="1"/>
  <c r="G201" i="9"/>
  <c r="E201" i="9" s="1"/>
  <c r="B201" i="9" s="1"/>
  <c r="G200" i="9"/>
  <c r="E200" i="9" s="1"/>
  <c r="B200" i="9" s="1"/>
  <c r="G188" i="9"/>
  <c r="E188" i="9" s="1"/>
  <c r="B188" i="9" s="1"/>
  <c r="G187" i="9"/>
  <c r="E187" i="9" s="1"/>
  <c r="B187" i="9" s="1"/>
  <c r="G186" i="9"/>
  <c r="E186" i="9" s="1"/>
  <c r="B186" i="9" s="1"/>
  <c r="G185" i="9"/>
  <c r="E185" i="9" s="1"/>
  <c r="B185" i="9" s="1"/>
  <c r="G184" i="9"/>
  <c r="E184" i="9" s="1"/>
  <c r="B184" i="9" s="1"/>
  <c r="G183" i="9"/>
  <c r="E183" i="9" s="1"/>
  <c r="B183" i="9" s="1"/>
  <c r="G181" i="9"/>
  <c r="E181" i="9" s="1"/>
  <c r="B181" i="9" s="1"/>
  <c r="H180" i="9"/>
  <c r="D44" i="8"/>
  <c r="H19" i="9" s="1"/>
  <c r="E19" i="9" s="1"/>
  <c r="B19" i="9" s="1"/>
  <c r="G343" i="9"/>
  <c r="E343" i="9" s="1"/>
  <c r="G1563" i="1"/>
  <c r="H1563" i="1"/>
  <c r="G1556" i="1"/>
  <c r="H1556" i="1"/>
  <c r="G1555" i="1"/>
  <c r="H1555" i="1"/>
  <c r="G1547" i="1"/>
  <c r="H1547" i="1"/>
  <c r="J1547" i="1"/>
  <c r="G1540" i="1"/>
  <c r="H1540" i="1"/>
  <c r="G1539" i="1"/>
  <c r="H1539" i="1"/>
  <c r="G346" i="9"/>
  <c r="E346" i="9" s="1"/>
  <c r="C1538" i="1"/>
  <c r="C1526" i="1"/>
  <c r="F130" i="6"/>
  <c r="F129" i="6"/>
  <c r="C1525" i="1"/>
  <c r="C1518" i="1"/>
  <c r="F122" i="6"/>
  <c r="F118" i="6"/>
  <c r="C1514" i="1"/>
  <c r="C1511" i="1"/>
  <c r="F115" i="6"/>
  <c r="F114" i="6"/>
  <c r="C1510" i="1"/>
  <c r="F107" i="6"/>
  <c r="C1503" i="1"/>
  <c r="F99" i="6"/>
  <c r="C1495" i="1"/>
  <c r="F94" i="6"/>
  <c r="C1490" i="1"/>
  <c r="C1486" i="1"/>
  <c r="F90" i="6"/>
  <c r="C1485" i="1"/>
  <c r="F89" i="6"/>
  <c r="C1478" i="1"/>
  <c r="F82" i="6"/>
  <c r="F75" i="6"/>
  <c r="C1471" i="1"/>
  <c r="C1462" i="1"/>
  <c r="F66" i="6"/>
  <c r="F61" i="6"/>
  <c r="C1457" i="1"/>
  <c r="C1450" i="1"/>
  <c r="F54" i="6"/>
  <c r="F50" i="6"/>
  <c r="C1446" i="1"/>
  <c r="C1439" i="1"/>
  <c r="F43" i="6"/>
  <c r="F39" i="6"/>
  <c r="C1435" i="1"/>
  <c r="F36" i="6"/>
  <c r="C1432" i="1"/>
  <c r="F35" i="6"/>
  <c r="C1431" i="1"/>
  <c r="F28" i="6"/>
  <c r="C1424" i="1"/>
  <c r="C1418" i="1"/>
  <c r="F22" i="6"/>
  <c r="F13" i="6"/>
  <c r="C1409" i="1"/>
  <c r="C1406" i="1"/>
  <c r="F10" i="6"/>
  <c r="C1402" i="1"/>
  <c r="F6" i="6"/>
  <c r="D1401" i="1"/>
  <c r="E141" i="6"/>
  <c r="F5" i="6"/>
  <c r="C1401" i="1"/>
  <c r="D141" i="6"/>
  <c r="G348" i="9" s="1"/>
  <c r="E348" i="9" s="1"/>
  <c r="F297" i="5"/>
  <c r="C1301" i="1"/>
  <c r="F296" i="5"/>
  <c r="C1300" i="1"/>
  <c r="F291" i="5"/>
  <c r="C1295" i="1"/>
  <c r="C1281" i="1"/>
  <c r="F277" i="5"/>
  <c r="F274" i="5"/>
  <c r="C1278" i="1"/>
  <c r="C1268" i="1"/>
  <c r="F264" i="5"/>
  <c r="C1264" i="1"/>
  <c r="F260" i="5"/>
  <c r="F256" i="5"/>
  <c r="C1260" i="1"/>
  <c r="C1259" i="1"/>
  <c r="F255" i="5"/>
  <c r="F252" i="5"/>
  <c r="C1256" i="1"/>
  <c r="D1255" i="1"/>
  <c r="I25" i="3"/>
  <c r="C1255" i="1"/>
  <c r="F251" i="5"/>
  <c r="H25" i="3"/>
  <c r="F248" i="5"/>
  <c r="C1252" i="1"/>
  <c r="F237" i="5"/>
  <c r="C1241" i="1"/>
  <c r="C1224" i="1"/>
  <c r="F220" i="5"/>
  <c r="D1223" i="1"/>
  <c r="H339" i="9"/>
  <c r="C1223" i="1"/>
  <c r="F219" i="5"/>
  <c r="G339" i="9"/>
  <c r="E339" i="9" s="1"/>
  <c r="B339" i="9" s="1"/>
  <c r="C1215" i="1"/>
  <c r="F211" i="5"/>
  <c r="F204" i="5"/>
  <c r="C1208" i="1"/>
  <c r="D1207" i="1"/>
  <c r="H338" i="9"/>
  <c r="F203" i="5"/>
  <c r="C1207" i="1"/>
  <c r="G338" i="9"/>
  <c r="E338" i="9" s="1"/>
  <c r="B338" i="9" s="1"/>
  <c r="H337" i="9"/>
  <c r="D1201" i="1"/>
  <c r="F197" i="5"/>
  <c r="G337" i="9"/>
  <c r="E337" i="9" s="1"/>
  <c r="B337" i="9" s="1"/>
  <c r="C1201" i="1"/>
  <c r="F186" i="5"/>
  <c r="C1190" i="1"/>
  <c r="C1185" i="1"/>
  <c r="F181" i="5"/>
  <c r="H336" i="9"/>
  <c r="D1182" i="1"/>
  <c r="C1182" i="1"/>
  <c r="G336" i="9"/>
  <c r="E336" i="9" s="1"/>
  <c r="B336" i="9" s="1"/>
  <c r="F178" i="5"/>
  <c r="D1181" i="1"/>
  <c r="I24" i="3"/>
  <c r="F177" i="5"/>
  <c r="C1181" i="1"/>
  <c r="H24" i="3"/>
  <c r="C1180" i="1"/>
  <c r="F176" i="5"/>
  <c r="C1176" i="1"/>
  <c r="F171" i="5"/>
  <c r="D69" i="5"/>
  <c r="F165" i="5"/>
  <c r="C1170" i="1"/>
  <c r="D1155" i="1"/>
  <c r="H315" i="9"/>
  <c r="H316" i="9"/>
  <c r="C1155" i="1"/>
  <c r="G315" i="9"/>
  <c r="E315" i="9" s="1"/>
  <c r="B315" i="9" s="1"/>
  <c r="G316" i="9"/>
  <c r="E316" i="9" s="1"/>
  <c r="B316" i="9" s="1"/>
  <c r="F150" i="5"/>
  <c r="F147" i="5"/>
  <c r="C1152" i="1"/>
  <c r="F143" i="5"/>
  <c r="C1148" i="1"/>
  <c r="F136" i="5"/>
  <c r="C1141" i="1"/>
  <c r="C1140" i="1"/>
  <c r="F135" i="5"/>
  <c r="C1132" i="1"/>
  <c r="F127" i="5"/>
  <c r="F120" i="5"/>
  <c r="C1125" i="1"/>
  <c r="F119" i="5"/>
  <c r="C1124" i="1"/>
  <c r="F107" i="5"/>
  <c r="C1112" i="1"/>
  <c r="D1094" i="1"/>
  <c r="H314" i="9"/>
  <c r="C1094" i="1"/>
  <c r="G314" i="9"/>
  <c r="E314" i="9" s="1"/>
  <c r="B314" i="9" s="1"/>
  <c r="F89" i="5"/>
  <c r="F88" i="5"/>
  <c r="C1093" i="1"/>
  <c r="C1087" i="1"/>
  <c r="F82" i="5"/>
  <c r="F76" i="5"/>
  <c r="C1081" i="1"/>
  <c r="C1076" i="1"/>
  <c r="F71" i="5"/>
  <c r="F70" i="5"/>
  <c r="C1075" i="1"/>
  <c r="I23" i="3"/>
  <c r="D1074" i="1"/>
  <c r="F63" i="5"/>
  <c r="C1068" i="1"/>
  <c r="C1061" i="1"/>
  <c r="F56" i="5"/>
  <c r="F52" i="5"/>
  <c r="C1057" i="1"/>
  <c r="C1050" i="1"/>
  <c r="F45" i="5"/>
  <c r="C1046" i="1"/>
  <c r="F41" i="5"/>
  <c r="F35" i="5"/>
  <c r="C1040" i="1"/>
  <c r="F29" i="5"/>
  <c r="C1034" i="1"/>
  <c r="C1024" i="1"/>
  <c r="F19" i="5"/>
  <c r="C1018" i="1"/>
  <c r="F13" i="5"/>
  <c r="C1017" i="1"/>
  <c r="F12" i="5"/>
  <c r="F8" i="5"/>
  <c r="C1013" i="1"/>
  <c r="D1012" i="1"/>
  <c r="E6" i="5"/>
  <c r="I22" i="3"/>
  <c r="F7" i="5"/>
  <c r="H22" i="3"/>
  <c r="C1012" i="1"/>
  <c r="C649" i="1"/>
  <c r="F656" i="4"/>
  <c r="C630" i="1"/>
  <c r="F636" i="4"/>
  <c r="F633" i="4"/>
  <c r="C627" i="1"/>
  <c r="C624" i="1"/>
  <c r="F630" i="4"/>
  <c r="F629" i="4"/>
  <c r="C623" i="1"/>
  <c r="F621" i="4"/>
  <c r="C615" i="1"/>
  <c r="C610" i="1"/>
  <c r="F616" i="4"/>
  <c r="F609" i="4"/>
  <c r="C603" i="1"/>
  <c r="H156" i="9"/>
  <c r="D601" i="1"/>
  <c r="G156" i="9"/>
  <c r="E156" i="9" s="1"/>
  <c r="B156" i="9" s="1"/>
  <c r="C601" i="1"/>
  <c r="F607" i="4"/>
  <c r="C597" i="1"/>
  <c r="F603" i="4"/>
  <c r="F598" i="4"/>
  <c r="C592" i="1"/>
  <c r="F597" i="4"/>
  <c r="C591" i="1"/>
  <c r="F594" i="4"/>
  <c r="C588" i="1"/>
  <c r="F591" i="4"/>
  <c r="C585" i="1"/>
  <c r="F589" i="4"/>
  <c r="C583" i="1"/>
  <c r="F585" i="4"/>
  <c r="C579" i="1"/>
  <c r="C578" i="1"/>
  <c r="F584" i="4"/>
  <c r="F581" i="4"/>
  <c r="C575" i="1"/>
  <c r="F578" i="4"/>
  <c r="C572" i="1"/>
  <c r="F575" i="4"/>
  <c r="C569" i="1"/>
  <c r="C566" i="1"/>
  <c r="F572" i="4"/>
  <c r="F571" i="4"/>
  <c r="C565" i="1"/>
  <c r="F562" i="4"/>
  <c r="C556" i="1"/>
  <c r="C551" i="1"/>
  <c r="F557" i="4"/>
  <c r="C544" i="1"/>
  <c r="F550" i="4"/>
  <c r="C539" i="1"/>
  <c r="F545" i="4"/>
  <c r="F542" i="4"/>
  <c r="C536" i="1"/>
  <c r="C531" i="1"/>
  <c r="F537" i="4"/>
  <c r="E535" i="4"/>
  <c r="D530" i="1"/>
  <c r="D535" i="4"/>
  <c r="F536" i="4"/>
  <c r="C530" i="1"/>
  <c r="C526" i="1"/>
  <c r="F532" i="4"/>
  <c r="F529" i="4"/>
  <c r="C523" i="1"/>
  <c r="F526" i="4"/>
  <c r="C520" i="1"/>
  <c r="C517" i="1"/>
  <c r="F523" i="4"/>
  <c r="C516" i="1"/>
  <c r="F522" i="4"/>
  <c r="F514" i="4"/>
  <c r="C508" i="1"/>
  <c r="F509" i="4"/>
  <c r="C503" i="1"/>
  <c r="F502" i="4"/>
  <c r="C496" i="1"/>
  <c r="C491" i="1"/>
  <c r="F497" i="4"/>
  <c r="F492" i="4"/>
  <c r="C486" i="1"/>
  <c r="F491" i="4"/>
  <c r="C485" i="1"/>
  <c r="F488" i="4"/>
  <c r="C482" i="1"/>
  <c r="C479" i="1"/>
  <c r="F485" i="4"/>
  <c r="F480" i="4"/>
  <c r="C474" i="1"/>
  <c r="F479" i="4"/>
  <c r="C473" i="1"/>
  <c r="C470" i="1"/>
  <c r="F476" i="4"/>
  <c r="C467" i="1"/>
  <c r="F473" i="4"/>
  <c r="F470" i="4"/>
  <c r="C464" i="1"/>
  <c r="F467" i="4"/>
  <c r="C461" i="1"/>
  <c r="F466" i="4"/>
  <c r="C460" i="1"/>
  <c r="F457" i="4"/>
  <c r="C451" i="1"/>
  <c r="F452" i="4"/>
  <c r="C446" i="1"/>
  <c r="F445" i="4"/>
  <c r="C439" i="1"/>
  <c r="C434" i="1"/>
  <c r="F440" i="4"/>
  <c r="F437" i="4"/>
  <c r="C431" i="1"/>
  <c r="F432" i="4"/>
  <c r="C426" i="1"/>
  <c r="F431" i="4"/>
  <c r="C425" i="1"/>
  <c r="D424" i="1"/>
  <c r="E639" i="4"/>
  <c r="D633" i="1" s="1"/>
  <c r="D639" i="4"/>
  <c r="C424" i="1"/>
  <c r="F430" i="4"/>
  <c r="C423" i="1"/>
  <c r="F428" i="4"/>
  <c r="E648" i="4"/>
  <c r="D642" i="1" s="1"/>
  <c r="D422" i="1"/>
  <c r="D648" i="4"/>
  <c r="C422" i="1"/>
  <c r="F427" i="4"/>
  <c r="E647" i="4"/>
  <c r="D641" i="1" s="1"/>
  <c r="D421" i="1"/>
  <c r="F426" i="4"/>
  <c r="C421" i="1"/>
  <c r="D647" i="4"/>
  <c r="F412" i="4"/>
  <c r="C407" i="1"/>
  <c r="F410" i="4"/>
  <c r="C405" i="1"/>
  <c r="F407" i="4"/>
  <c r="C402" i="1"/>
  <c r="F406" i="4"/>
  <c r="C401" i="1"/>
  <c r="F401" i="4"/>
  <c r="C396" i="1"/>
  <c r="F398" i="4"/>
  <c r="C393" i="1"/>
  <c r="F393" i="4"/>
  <c r="C388" i="1"/>
  <c r="F388" i="4"/>
  <c r="C383" i="1"/>
  <c r="C374" i="1"/>
  <c r="F379" i="4"/>
  <c r="C369" i="1"/>
  <c r="F374" i="4"/>
  <c r="F373" i="4"/>
  <c r="C368" i="1"/>
  <c r="F366" i="4"/>
  <c r="C361" i="1"/>
  <c r="E361" i="4"/>
  <c r="D357" i="1"/>
  <c r="F362" i="4"/>
  <c r="C357" i="1"/>
  <c r="D360" i="4"/>
  <c r="F361" i="4"/>
  <c r="C356" i="1"/>
  <c r="F358" i="4"/>
  <c r="C353" i="1"/>
  <c r="C350" i="1"/>
  <c r="F355" i="4"/>
  <c r="F354" i="4"/>
  <c r="C349" i="1"/>
  <c r="C344" i="1"/>
  <c r="F349" i="4"/>
  <c r="F346" i="4"/>
  <c r="C341" i="1"/>
  <c r="C336" i="1"/>
  <c r="F341" i="4"/>
  <c r="C331" i="1"/>
  <c r="F336" i="4"/>
  <c r="C322" i="1"/>
  <c r="F327" i="4"/>
  <c r="C317" i="1"/>
  <c r="F322" i="4"/>
  <c r="C316" i="1"/>
  <c r="F321" i="4"/>
  <c r="F314" i="4"/>
  <c r="C309" i="1"/>
  <c r="E309" i="4"/>
  <c r="D305" i="1"/>
  <c r="F310" i="4"/>
  <c r="C305" i="1"/>
  <c r="C304" i="1"/>
  <c r="F309" i="4"/>
  <c r="D417" i="4"/>
  <c r="C303" i="1"/>
  <c r="C294" i="1"/>
  <c r="F298" i="4"/>
  <c r="F297" i="4"/>
  <c r="C293" i="1"/>
  <c r="F289" i="4"/>
  <c r="C285" i="1"/>
  <c r="F283" i="4"/>
  <c r="C279" i="1"/>
  <c r="F278" i="4"/>
  <c r="C274" i="1"/>
  <c r="F274" i="4"/>
  <c r="C270" i="1"/>
  <c r="F273" i="4"/>
  <c r="C269" i="1"/>
  <c r="F269" i="4"/>
  <c r="C265" i="1"/>
  <c r="F263" i="4"/>
  <c r="C259" i="1"/>
  <c r="F262" i="4"/>
  <c r="C258" i="1"/>
  <c r="F257" i="4"/>
  <c r="C253" i="1"/>
  <c r="F254" i="4"/>
  <c r="C250" i="1"/>
  <c r="C246" i="1"/>
  <c r="F250" i="4"/>
  <c r="C242" i="1"/>
  <c r="F246" i="4"/>
  <c r="C238" i="1"/>
  <c r="F242" i="4"/>
  <c r="C233" i="1"/>
  <c r="F237" i="4"/>
  <c r="C230" i="1"/>
  <c r="F234" i="4"/>
  <c r="F231" i="4"/>
  <c r="C227" i="1"/>
  <c r="C226" i="1"/>
  <c r="F230" i="4"/>
  <c r="C221" i="1"/>
  <c r="F225" i="4"/>
  <c r="F222" i="4"/>
  <c r="C218" i="1"/>
  <c r="F221" i="4"/>
  <c r="C217" i="1"/>
  <c r="F216" i="4"/>
  <c r="C212" i="1"/>
  <c r="C204" i="1"/>
  <c r="F208" i="4"/>
  <c r="F203" i="4"/>
  <c r="C199" i="1"/>
  <c r="C198" i="1"/>
  <c r="F202" i="4"/>
  <c r="F194" i="4"/>
  <c r="C190" i="1"/>
  <c r="C185" i="1"/>
  <c r="F189" i="4"/>
  <c r="C174" i="1"/>
  <c r="F178" i="4"/>
  <c r="F170" i="4"/>
  <c r="C166" i="1"/>
  <c r="C161" i="1"/>
  <c r="F165" i="4"/>
  <c r="F164" i="4"/>
  <c r="C160" i="1"/>
  <c r="F160" i="4"/>
  <c r="C156" i="1"/>
  <c r="D150" i="1"/>
  <c r="E153" i="4"/>
  <c r="C150" i="1"/>
  <c r="F154" i="4"/>
  <c r="C149" i="1"/>
  <c r="H24" i="9"/>
  <c r="G24" i="9"/>
  <c r="E24" i="9" s="1"/>
  <c r="F153" i="4"/>
  <c r="C148" i="1"/>
  <c r="D299" i="4"/>
  <c r="H18" i="3"/>
  <c r="F141" i="4"/>
  <c r="C137" i="1"/>
  <c r="F140" i="4"/>
  <c r="C136" i="1"/>
  <c r="F135" i="4"/>
  <c r="C131" i="1"/>
  <c r="F134" i="4"/>
  <c r="C130" i="1"/>
  <c r="C125" i="1"/>
  <c r="F129" i="4"/>
  <c r="F126" i="4"/>
  <c r="C122" i="1"/>
  <c r="F125" i="4"/>
  <c r="C121" i="1"/>
  <c r="F120" i="4"/>
  <c r="C116" i="1"/>
  <c r="F112" i="4"/>
  <c r="C108" i="1"/>
  <c r="D103" i="1"/>
  <c r="E106" i="4"/>
  <c r="D102" i="1" s="1"/>
  <c r="C103" i="1"/>
  <c r="F107" i="4"/>
  <c r="F106" i="4"/>
  <c r="C102" i="1"/>
  <c r="F98" i="4"/>
  <c r="C94" i="1"/>
  <c r="F91" i="4"/>
  <c r="C87" i="1"/>
  <c r="C79" i="1"/>
  <c r="F83" i="4"/>
  <c r="C78" i="1"/>
  <c r="F82" i="4"/>
  <c r="C73" i="1"/>
  <c r="F77" i="4"/>
  <c r="F74" i="4"/>
  <c r="C70" i="1"/>
  <c r="F71" i="4"/>
  <c r="C67" i="1"/>
  <c r="C64" i="1"/>
  <c r="F68" i="4"/>
  <c r="F64" i="4"/>
  <c r="C60" i="1"/>
  <c r="F61" i="4"/>
  <c r="C57" i="1"/>
  <c r="F58" i="4"/>
  <c r="C54" i="1"/>
  <c r="F53" i="4"/>
  <c r="C49" i="1"/>
  <c r="F50" i="4"/>
  <c r="C46" i="1"/>
  <c r="F49" i="4"/>
  <c r="C45" i="1"/>
  <c r="E43" i="4"/>
  <c r="D39" i="1" s="1"/>
  <c r="D40" i="1"/>
  <c r="D43" i="4"/>
  <c r="C40" i="1"/>
  <c r="F44" i="4"/>
  <c r="C35" i="1"/>
  <c r="F39" i="4"/>
  <c r="F36" i="4"/>
  <c r="C32" i="1"/>
  <c r="C25" i="1"/>
  <c r="F29" i="4"/>
  <c r="F23" i="4"/>
  <c r="C19" i="1"/>
  <c r="F17" i="4"/>
  <c r="C13" i="1"/>
  <c r="E7" i="4"/>
  <c r="D4" i="1"/>
  <c r="D7" i="4"/>
  <c r="F8" i="4"/>
  <c r="C4" i="1"/>
  <c r="H1686" i="1"/>
  <c r="G1686" i="1"/>
  <c r="H1685" i="1"/>
  <c r="G1685" i="1"/>
  <c r="H1684" i="1"/>
  <c r="G1684" i="1"/>
  <c r="H1683" i="1"/>
  <c r="G1683" i="1"/>
  <c r="H1682" i="1"/>
  <c r="G1682" i="1"/>
  <c r="H1681" i="1"/>
  <c r="G1681" i="1"/>
  <c r="H1680" i="1"/>
  <c r="G1680" i="1"/>
  <c r="G1679" i="1"/>
  <c r="H1679" i="1"/>
  <c r="H1678" i="1"/>
  <c r="G1678" i="1"/>
  <c r="G1677" i="1"/>
  <c r="H1677" i="1"/>
  <c r="H1676" i="1"/>
  <c r="G1676" i="1"/>
  <c r="G1675" i="1"/>
  <c r="H1675" i="1"/>
  <c r="H1674" i="1"/>
  <c r="G1674" i="1"/>
  <c r="G1673" i="1"/>
  <c r="H1673" i="1"/>
  <c r="H1672" i="1"/>
  <c r="G1672" i="1"/>
  <c r="H1671" i="1"/>
  <c r="G1671" i="1"/>
  <c r="G1670" i="1"/>
  <c r="H1670" i="1"/>
  <c r="H1669" i="1"/>
  <c r="G1669" i="1"/>
  <c r="G1668" i="1"/>
  <c r="H1668" i="1"/>
  <c r="G1667" i="1"/>
  <c r="H1667" i="1"/>
  <c r="G1666" i="1"/>
  <c r="H1666" i="1"/>
  <c r="G1665" i="1"/>
  <c r="H1665" i="1"/>
  <c r="H1664" i="1"/>
  <c r="G1664" i="1"/>
  <c r="H1663" i="1"/>
  <c r="G1663" i="1"/>
  <c r="G1662" i="1"/>
  <c r="H1662" i="1"/>
  <c r="H1661" i="1"/>
  <c r="G1661" i="1"/>
  <c r="G1660" i="1"/>
  <c r="H1660" i="1"/>
  <c r="H1659" i="1"/>
  <c r="G1659" i="1"/>
  <c r="H1658" i="1"/>
  <c r="G1658" i="1"/>
  <c r="G1657" i="1"/>
  <c r="H1657" i="1"/>
  <c r="H1656" i="1"/>
  <c r="G1656" i="1"/>
  <c r="H1655" i="1"/>
  <c r="G1655" i="1"/>
  <c r="G1654" i="1"/>
  <c r="H1654" i="1"/>
  <c r="G1653" i="1"/>
  <c r="H1653" i="1"/>
  <c r="G1652" i="1"/>
  <c r="H1652" i="1"/>
  <c r="G1651" i="1"/>
  <c r="H1651" i="1"/>
  <c r="G1650" i="1"/>
  <c r="H1650" i="1"/>
  <c r="G1649" i="1"/>
  <c r="H1649" i="1"/>
  <c r="H1648" i="1"/>
  <c r="G1648" i="1"/>
  <c r="H1647" i="1"/>
  <c r="G1647" i="1"/>
  <c r="G1646" i="1"/>
  <c r="H1646" i="1"/>
  <c r="G1645" i="1"/>
  <c r="H1645" i="1"/>
  <c r="G1644" i="1"/>
  <c r="H1644" i="1"/>
  <c r="H1643" i="1"/>
  <c r="G1643" i="1"/>
  <c r="H1642" i="1"/>
  <c r="G1642" i="1"/>
  <c r="G1641" i="1"/>
  <c r="H1641" i="1"/>
  <c r="H1640" i="1"/>
  <c r="G1640" i="1"/>
  <c r="G1639" i="1"/>
  <c r="H1639" i="1"/>
  <c r="H1638" i="1"/>
  <c r="G1638" i="1"/>
  <c r="H1637" i="1"/>
  <c r="G1637" i="1"/>
  <c r="H1636" i="1"/>
  <c r="G1636" i="1"/>
  <c r="G1635" i="1"/>
  <c r="H1635" i="1"/>
  <c r="G1634" i="1"/>
  <c r="H1634" i="1"/>
  <c r="H1633" i="1"/>
  <c r="G1633" i="1"/>
  <c r="G1632" i="1"/>
  <c r="H1632" i="1"/>
  <c r="H1631" i="1"/>
  <c r="G1631" i="1"/>
  <c r="H1630" i="1"/>
  <c r="G1630" i="1"/>
  <c r="H1629" i="1"/>
  <c r="G1629" i="1"/>
  <c r="G1628" i="1"/>
  <c r="H1628" i="1"/>
  <c r="H1627" i="1"/>
  <c r="G1627" i="1"/>
  <c r="H1626" i="1"/>
  <c r="G1626" i="1"/>
  <c r="G1625" i="1"/>
  <c r="H1625" i="1"/>
  <c r="H1624" i="1"/>
  <c r="G1624" i="1"/>
  <c r="G1623" i="1"/>
  <c r="H1623" i="1"/>
  <c r="H1622" i="1"/>
  <c r="G1622" i="1"/>
  <c r="G1620" i="1"/>
  <c r="H1620" i="1"/>
  <c r="H1619" i="1"/>
  <c r="G1619" i="1"/>
  <c r="G1618" i="1"/>
  <c r="H1618" i="1"/>
  <c r="G1617" i="1"/>
  <c r="H1617" i="1"/>
  <c r="H1616" i="1"/>
  <c r="G1616" i="1"/>
  <c r="H1615" i="1"/>
  <c r="G1615" i="1"/>
  <c r="G1614" i="1"/>
  <c r="H1614" i="1"/>
  <c r="H1613" i="1"/>
  <c r="G1613" i="1"/>
  <c r="H1612" i="1"/>
  <c r="G1612" i="1"/>
  <c r="G1611" i="1"/>
  <c r="H1611" i="1"/>
  <c r="G1610" i="1"/>
  <c r="H1610" i="1"/>
  <c r="H1609" i="1"/>
  <c r="G1609" i="1"/>
  <c r="H1608" i="1"/>
  <c r="G1608" i="1"/>
  <c r="H1607" i="1"/>
  <c r="G1607" i="1"/>
  <c r="G1606" i="1"/>
  <c r="H1606" i="1"/>
  <c r="H1605" i="1"/>
  <c r="G1605" i="1"/>
  <c r="G1604" i="1"/>
  <c r="H1604" i="1"/>
  <c r="H1603" i="1"/>
  <c r="G1603" i="1"/>
  <c r="G1602" i="1"/>
  <c r="H1602" i="1"/>
  <c r="H1601" i="1"/>
  <c r="G1601" i="1"/>
  <c r="G1600" i="1"/>
  <c r="H1600" i="1"/>
  <c r="G1599" i="1"/>
  <c r="H1599" i="1"/>
  <c r="G1598" i="1"/>
  <c r="H1598" i="1"/>
  <c r="H1597" i="1"/>
  <c r="G1597" i="1"/>
  <c r="H1596" i="1"/>
  <c r="G1596" i="1"/>
  <c r="H1595" i="1"/>
  <c r="G1595" i="1"/>
  <c r="H1594" i="1"/>
  <c r="G1594" i="1"/>
  <c r="H1593" i="1"/>
  <c r="G1593" i="1"/>
  <c r="H1592" i="1"/>
  <c r="G1592" i="1"/>
  <c r="H1591" i="1"/>
  <c r="G1591" i="1"/>
  <c r="G1590" i="1"/>
  <c r="H1590" i="1"/>
  <c r="H1589" i="1"/>
  <c r="G1589" i="1"/>
  <c r="G1588" i="1"/>
  <c r="H1588" i="1"/>
  <c r="G1587" i="1"/>
  <c r="H1587" i="1"/>
  <c r="G1586" i="1"/>
  <c r="H1586" i="1"/>
  <c r="G1585" i="1"/>
  <c r="H1585" i="1"/>
  <c r="G1584" i="1"/>
  <c r="H1584" i="1"/>
  <c r="G1583" i="1"/>
  <c r="H1583" i="1"/>
  <c r="G1582" i="1"/>
  <c r="H1582" i="1"/>
  <c r="J1581" i="1"/>
  <c r="G1581" i="1"/>
  <c r="H1581" i="1"/>
  <c r="H1580" i="1"/>
  <c r="J1580" i="1"/>
  <c r="G1580" i="1"/>
  <c r="I1580" i="1" s="1"/>
  <c r="J1579" i="1"/>
  <c r="G1579" i="1"/>
  <c r="H1579" i="1"/>
  <c r="G1578" i="1"/>
  <c r="H1578" i="1"/>
  <c r="J1578" i="1"/>
  <c r="H1577" i="1"/>
  <c r="G1577" i="1"/>
  <c r="G1576" i="1"/>
  <c r="J1576" i="1"/>
  <c r="H1576" i="1"/>
  <c r="H1575" i="1"/>
  <c r="G1575" i="1"/>
  <c r="I1575" i="1" s="1"/>
  <c r="J1575" i="1"/>
  <c r="G1574" i="1"/>
  <c r="J1574" i="1"/>
  <c r="H1574" i="1"/>
  <c r="J1573" i="1"/>
  <c r="G1573" i="1"/>
  <c r="H1573" i="1"/>
  <c r="G1572" i="1"/>
  <c r="H1572" i="1"/>
  <c r="G1571" i="1"/>
  <c r="H1571" i="1"/>
  <c r="G1570" i="1"/>
  <c r="J1570" i="1"/>
  <c r="H1570" i="1"/>
  <c r="J1569" i="1"/>
  <c r="G1569" i="1"/>
  <c r="H1569" i="1"/>
  <c r="J1568" i="1"/>
  <c r="G1568" i="1"/>
  <c r="H1568" i="1"/>
  <c r="G1566" i="1"/>
  <c r="J1566" i="1"/>
  <c r="H1566" i="1"/>
  <c r="G1565" i="1"/>
  <c r="H1565" i="1"/>
  <c r="J1565" i="1"/>
  <c r="G1564" i="1"/>
  <c r="J1564" i="1"/>
  <c r="H1564" i="1"/>
  <c r="J1562" i="1"/>
  <c r="G1562" i="1"/>
  <c r="H1562" i="1"/>
  <c r="H1561" i="1"/>
  <c r="J1561" i="1"/>
  <c r="G1561" i="1"/>
  <c r="I1561" i="1" s="1"/>
  <c r="G1560" i="1"/>
  <c r="J1560" i="1"/>
  <c r="H1560" i="1"/>
  <c r="J1559" i="1"/>
  <c r="H1559" i="1"/>
  <c r="G1559" i="1"/>
  <c r="I1559" i="1" s="1"/>
  <c r="J1558" i="1"/>
  <c r="H1558" i="1"/>
  <c r="G1558" i="1"/>
  <c r="I1558" i="1" s="1"/>
  <c r="J1557" i="1"/>
  <c r="G1557" i="1"/>
  <c r="H1557" i="1"/>
  <c r="G1554" i="1"/>
  <c r="H1554" i="1"/>
  <c r="J1554" i="1"/>
  <c r="G1553" i="1"/>
  <c r="H1553" i="1"/>
  <c r="J1553" i="1"/>
  <c r="G1552" i="1"/>
  <c r="H1552" i="1"/>
  <c r="J1552" i="1"/>
  <c r="H1551" i="1"/>
  <c r="G1551" i="1"/>
  <c r="I1551" i="1" s="1"/>
  <c r="J1551" i="1"/>
  <c r="J1550" i="1"/>
  <c r="H1550" i="1"/>
  <c r="G1550" i="1"/>
  <c r="I1550" i="1" s="1"/>
  <c r="G1549" i="1"/>
  <c r="H1549" i="1"/>
  <c r="J1549" i="1"/>
  <c r="J1548" i="1"/>
  <c r="H1548" i="1"/>
  <c r="G1548" i="1"/>
  <c r="I1548" i="1" s="1"/>
  <c r="H1546" i="1"/>
  <c r="J1546" i="1"/>
  <c r="G1546" i="1"/>
  <c r="I1546" i="1" s="1"/>
  <c r="G1545" i="1"/>
  <c r="J1545" i="1"/>
  <c r="H1545" i="1"/>
  <c r="H1544" i="1"/>
  <c r="J1544" i="1"/>
  <c r="G1544" i="1"/>
  <c r="I1544" i="1" s="1"/>
  <c r="J1543" i="1"/>
  <c r="G1543" i="1"/>
  <c r="H1543" i="1"/>
  <c r="G1542" i="1"/>
  <c r="H1542" i="1"/>
  <c r="J1542" i="1"/>
  <c r="G1541" i="1"/>
  <c r="H1541" i="1"/>
  <c r="J1541" i="1"/>
  <c r="G1536" i="1"/>
  <c r="H1536" i="1"/>
  <c r="H1535" i="1"/>
  <c r="G1535" i="1"/>
  <c r="H1534" i="1"/>
  <c r="G1534" i="1"/>
  <c r="H1533" i="1"/>
  <c r="G1533" i="1"/>
  <c r="H1532" i="1"/>
  <c r="G1532" i="1"/>
  <c r="H1531" i="1"/>
  <c r="G1531" i="1"/>
  <c r="G1530" i="1"/>
  <c r="H1530" i="1"/>
  <c r="G1529" i="1"/>
  <c r="H1529" i="1"/>
  <c r="H1528" i="1"/>
  <c r="G1528" i="1"/>
  <c r="H1527" i="1"/>
  <c r="G1527" i="1"/>
  <c r="G1524" i="1"/>
  <c r="H1524" i="1"/>
  <c r="H1523" i="1"/>
  <c r="G1523" i="1"/>
  <c r="H1522" i="1"/>
  <c r="G1522" i="1"/>
  <c r="H1521" i="1"/>
  <c r="G1521" i="1"/>
  <c r="G1520" i="1"/>
  <c r="H1520" i="1"/>
  <c r="H1519" i="1"/>
  <c r="G1519" i="1"/>
  <c r="H1517" i="1"/>
  <c r="G1517" i="1"/>
  <c r="H1516" i="1"/>
  <c r="G1516" i="1"/>
  <c r="H1515" i="1"/>
  <c r="G1515" i="1"/>
  <c r="H1513" i="1"/>
  <c r="G1513" i="1"/>
  <c r="H1512" i="1"/>
  <c r="G1512" i="1"/>
  <c r="H1509" i="1"/>
  <c r="G1509" i="1"/>
  <c r="H1508" i="1"/>
  <c r="G1508" i="1"/>
  <c r="H1507" i="1"/>
  <c r="G1507" i="1"/>
  <c r="H1506" i="1"/>
  <c r="G1506" i="1"/>
  <c r="G1505" i="1"/>
  <c r="H1505" i="1"/>
  <c r="H1504" i="1"/>
  <c r="G1504" i="1"/>
  <c r="H1502" i="1"/>
  <c r="G1502" i="1"/>
  <c r="H1501" i="1"/>
  <c r="G1501" i="1"/>
  <c r="G1500" i="1"/>
  <c r="H1500" i="1"/>
  <c r="G1499" i="1"/>
  <c r="H1499" i="1"/>
  <c r="G1498" i="1"/>
  <c r="H1498" i="1"/>
  <c r="G1497" i="1"/>
  <c r="H1497" i="1"/>
  <c r="H1496" i="1"/>
  <c r="G1496" i="1"/>
  <c r="H1494" i="1"/>
  <c r="G1494" i="1"/>
  <c r="H1493" i="1"/>
  <c r="G1493" i="1"/>
  <c r="H1492" i="1"/>
  <c r="G1492" i="1"/>
  <c r="H1491" i="1"/>
  <c r="G1491" i="1"/>
  <c r="H1489" i="1"/>
  <c r="G1489" i="1"/>
  <c r="H1488" i="1"/>
  <c r="G1488" i="1"/>
  <c r="G1487" i="1"/>
  <c r="H1487" i="1"/>
  <c r="G1484" i="1"/>
  <c r="H1484" i="1"/>
  <c r="G1483" i="1"/>
  <c r="H1483" i="1"/>
  <c r="H1482" i="1"/>
  <c r="G1482" i="1"/>
  <c r="H1481" i="1"/>
  <c r="G1481" i="1"/>
  <c r="G1480" i="1"/>
  <c r="H1480" i="1"/>
  <c r="H1479" i="1"/>
  <c r="G1479" i="1"/>
  <c r="H1477" i="1"/>
  <c r="G1477" i="1"/>
  <c r="G1476" i="1"/>
  <c r="H1476" i="1"/>
  <c r="G1475" i="1"/>
  <c r="H1475" i="1"/>
  <c r="H1474" i="1"/>
  <c r="G1474" i="1"/>
  <c r="H1473" i="1"/>
  <c r="G1473" i="1"/>
  <c r="H1472" i="1"/>
  <c r="G1472" i="1"/>
  <c r="G1470" i="1"/>
  <c r="H1470" i="1"/>
  <c r="G1469" i="1"/>
  <c r="H1469" i="1"/>
  <c r="G1468" i="1"/>
  <c r="H1468" i="1"/>
  <c r="G1467" i="1"/>
  <c r="H1467" i="1"/>
  <c r="H1466" i="1"/>
  <c r="G1466" i="1"/>
  <c r="H1465" i="1"/>
  <c r="G1465" i="1"/>
  <c r="G1464" i="1"/>
  <c r="H1464" i="1"/>
  <c r="G1463" i="1"/>
  <c r="H1463" i="1"/>
  <c r="H1461" i="1"/>
  <c r="G1461" i="1"/>
  <c r="G1460" i="1"/>
  <c r="H1460" i="1"/>
  <c r="G1459" i="1"/>
  <c r="H1459" i="1"/>
  <c r="H1458" i="1"/>
  <c r="G1458" i="1"/>
  <c r="G1456" i="1"/>
  <c r="H1456" i="1"/>
  <c r="G1455" i="1"/>
  <c r="H1455" i="1"/>
  <c r="H1454" i="1"/>
  <c r="G1454" i="1"/>
  <c r="H1453" i="1"/>
  <c r="G1453" i="1"/>
  <c r="H1452" i="1"/>
  <c r="G1452" i="1"/>
  <c r="H1451" i="1"/>
  <c r="G1451" i="1"/>
  <c r="H1449" i="1"/>
  <c r="G1449" i="1"/>
  <c r="H1448" i="1"/>
  <c r="G1448" i="1"/>
  <c r="G1447" i="1"/>
  <c r="H1447" i="1"/>
  <c r="G1445" i="1"/>
  <c r="H1445" i="1"/>
  <c r="G1444" i="1"/>
  <c r="H1444" i="1"/>
  <c r="G1443" i="1"/>
  <c r="H1443" i="1"/>
  <c r="H1442" i="1"/>
  <c r="G1442" i="1"/>
  <c r="H1441" i="1"/>
  <c r="G1441" i="1"/>
  <c r="H1440" i="1"/>
  <c r="G1440" i="1"/>
  <c r="H1438" i="1"/>
  <c r="G1438" i="1"/>
  <c r="H1437" i="1"/>
  <c r="G1437" i="1"/>
  <c r="H1436" i="1"/>
  <c r="G1436" i="1"/>
  <c r="H1434" i="1"/>
  <c r="G1434" i="1"/>
  <c r="H1433" i="1"/>
  <c r="G1433" i="1"/>
  <c r="G1430" i="1"/>
  <c r="H1430" i="1"/>
  <c r="G1429" i="1"/>
  <c r="H1429" i="1"/>
  <c r="G1428" i="1"/>
  <c r="H1428" i="1"/>
  <c r="G1427" i="1"/>
  <c r="H1427" i="1"/>
  <c r="G1426" i="1"/>
  <c r="H1426" i="1"/>
  <c r="G1425" i="1"/>
  <c r="H1425" i="1"/>
  <c r="H1423" i="1"/>
  <c r="G1423" i="1"/>
  <c r="G1422" i="1"/>
  <c r="H1422" i="1"/>
  <c r="H1421" i="1"/>
  <c r="G1421" i="1"/>
  <c r="H1420" i="1"/>
  <c r="G1420" i="1"/>
  <c r="G1419" i="1"/>
  <c r="H1419" i="1"/>
  <c r="H1417" i="1"/>
  <c r="G1417" i="1"/>
  <c r="H1416" i="1"/>
  <c r="G1416" i="1"/>
  <c r="G1415" i="1"/>
  <c r="H1415" i="1"/>
  <c r="H1414" i="1"/>
  <c r="G1414" i="1"/>
  <c r="G1413" i="1"/>
  <c r="H1413" i="1"/>
  <c r="H1412" i="1"/>
  <c r="G1412" i="1"/>
  <c r="G1411" i="1"/>
  <c r="H1411" i="1"/>
  <c r="G1410" i="1"/>
  <c r="H1410" i="1"/>
  <c r="G1408" i="1"/>
  <c r="H1408" i="1"/>
  <c r="G1407" i="1"/>
  <c r="H1407" i="1"/>
  <c r="G1405" i="1"/>
  <c r="H1405" i="1"/>
  <c r="H1404" i="1"/>
  <c r="G1404" i="1"/>
  <c r="G1403" i="1"/>
  <c r="H1403" i="1"/>
  <c r="G1400" i="1"/>
  <c r="H1400" i="1"/>
  <c r="G1399" i="1"/>
  <c r="H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299" i="1"/>
  <c r="G1299" i="1"/>
  <c r="H1298" i="1"/>
  <c r="G1298" i="1"/>
  <c r="H1297" i="1"/>
  <c r="G1297" i="1"/>
  <c r="H1296" i="1"/>
  <c r="G1296"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0" i="1"/>
  <c r="G1280" i="1"/>
  <c r="H1279" i="1"/>
  <c r="G1279" i="1"/>
  <c r="H1277" i="1"/>
  <c r="G1277" i="1"/>
  <c r="H1276" i="1"/>
  <c r="G1276" i="1"/>
  <c r="H1275" i="1"/>
  <c r="G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H1258" i="1"/>
  <c r="G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2" i="1"/>
  <c r="G1222" i="1"/>
  <c r="H1221" i="1"/>
  <c r="G1221" i="1"/>
  <c r="H1220" i="1"/>
  <c r="G1220" i="1"/>
  <c r="H1219" i="1"/>
  <c r="G1219" i="1"/>
  <c r="H1218" i="1"/>
  <c r="G1218" i="1"/>
  <c r="H1217" i="1"/>
  <c r="G1217" i="1"/>
  <c r="H1216" i="1"/>
  <c r="G1216" i="1"/>
  <c r="H1214" i="1"/>
  <c r="G1214" i="1"/>
  <c r="H1213" i="1"/>
  <c r="G1213" i="1"/>
  <c r="H1212" i="1"/>
  <c r="G1212" i="1"/>
  <c r="H1211" i="1"/>
  <c r="G1211" i="1"/>
  <c r="H1210" i="1"/>
  <c r="G1210" i="1"/>
  <c r="H1209" i="1"/>
  <c r="G1209" i="1"/>
  <c r="H1206" i="1"/>
  <c r="G1206" i="1"/>
  <c r="H1205" i="1"/>
  <c r="G1205" i="1"/>
  <c r="H1204" i="1"/>
  <c r="G1204" i="1"/>
  <c r="H1203" i="1"/>
  <c r="G1203" i="1"/>
  <c r="H1202" i="1"/>
  <c r="G1202" i="1"/>
  <c r="H1200" i="1"/>
  <c r="G1200" i="1"/>
  <c r="H1199" i="1"/>
  <c r="G1199" i="1"/>
  <c r="H1198" i="1"/>
  <c r="G1198" i="1"/>
  <c r="H1197" i="1"/>
  <c r="G1197" i="1"/>
  <c r="H1196" i="1"/>
  <c r="G1196" i="1"/>
  <c r="H1195" i="1"/>
  <c r="G1195" i="1"/>
  <c r="H1194" i="1"/>
  <c r="G1194" i="1"/>
  <c r="H1193" i="1"/>
  <c r="G1193" i="1"/>
  <c r="H1192" i="1"/>
  <c r="G1192" i="1"/>
  <c r="H1191" i="1"/>
  <c r="G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G1172" i="1"/>
  <c r="H1172" i="1"/>
  <c r="G1171" i="1"/>
  <c r="H1171" i="1"/>
  <c r="G1169" i="1"/>
  <c r="H1169" i="1"/>
  <c r="G1168" i="1"/>
  <c r="H1168" i="1"/>
  <c r="G1167" i="1"/>
  <c r="H1167" i="1"/>
  <c r="H1166" i="1"/>
  <c r="G1166" i="1"/>
  <c r="G1165" i="1"/>
  <c r="H1165" i="1"/>
  <c r="G1164" i="1"/>
  <c r="H1164" i="1"/>
  <c r="G1163" i="1"/>
  <c r="H1163" i="1"/>
  <c r="G1162" i="1"/>
  <c r="H1162" i="1"/>
  <c r="G1161" i="1"/>
  <c r="H1161" i="1"/>
  <c r="G1160" i="1"/>
  <c r="H1160" i="1"/>
  <c r="G1159" i="1"/>
  <c r="H1159" i="1"/>
  <c r="G1158" i="1"/>
  <c r="H1158" i="1"/>
  <c r="G1157" i="1"/>
  <c r="H1157" i="1"/>
  <c r="G1156" i="1"/>
  <c r="H1156" i="1"/>
  <c r="H1154" i="1"/>
  <c r="G1154" i="1"/>
  <c r="G1153" i="1"/>
  <c r="H1153" i="1"/>
  <c r="G1151" i="1"/>
  <c r="H1151" i="1"/>
  <c r="G1150" i="1"/>
  <c r="H1150" i="1"/>
  <c r="G1149" i="1"/>
  <c r="H1149" i="1"/>
  <c r="G1147" i="1"/>
  <c r="H1147" i="1"/>
  <c r="G1146" i="1"/>
  <c r="H1146" i="1"/>
  <c r="G1145" i="1"/>
  <c r="H1145" i="1"/>
  <c r="G1144" i="1"/>
  <c r="H1144" i="1"/>
  <c r="G1143" i="1"/>
  <c r="H1143" i="1"/>
  <c r="G1142" i="1"/>
  <c r="H1142" i="1"/>
  <c r="G1139" i="1"/>
  <c r="H1139" i="1"/>
  <c r="H1138" i="1"/>
  <c r="G1138" i="1"/>
  <c r="G1137" i="1"/>
  <c r="H1137" i="1"/>
  <c r="G1136" i="1"/>
  <c r="H1136" i="1"/>
  <c r="G1135" i="1"/>
  <c r="H1135" i="1"/>
  <c r="H1134" i="1"/>
  <c r="G1134" i="1"/>
  <c r="G1133" i="1"/>
  <c r="H1133" i="1"/>
  <c r="G1131" i="1"/>
  <c r="H1131" i="1"/>
  <c r="H1130" i="1"/>
  <c r="G1130" i="1"/>
  <c r="H1129" i="1"/>
  <c r="G1129" i="1"/>
  <c r="H1128" i="1"/>
  <c r="G1128" i="1"/>
  <c r="H1127" i="1"/>
  <c r="G1127" i="1"/>
  <c r="G1126" i="1"/>
  <c r="H1126" i="1"/>
  <c r="H1123" i="1"/>
  <c r="G1123" i="1"/>
  <c r="H1122" i="1"/>
  <c r="G1122" i="1"/>
  <c r="H1121" i="1"/>
  <c r="G1121" i="1"/>
  <c r="H1120" i="1"/>
  <c r="G1120" i="1"/>
  <c r="G1119" i="1"/>
  <c r="H1119" i="1"/>
  <c r="H1118" i="1"/>
  <c r="G1118" i="1"/>
  <c r="H1117" i="1"/>
  <c r="G1117" i="1"/>
  <c r="G1116" i="1"/>
  <c r="H1116" i="1"/>
  <c r="G1115" i="1"/>
  <c r="H1115" i="1"/>
  <c r="H1114" i="1"/>
  <c r="G1114" i="1"/>
  <c r="H1113" i="1"/>
  <c r="G1113" i="1"/>
  <c r="H1111" i="1"/>
  <c r="G1111" i="1"/>
  <c r="H1110" i="1"/>
  <c r="G1110" i="1"/>
  <c r="H1109" i="1"/>
  <c r="G1109" i="1"/>
  <c r="H1108" i="1"/>
  <c r="G1108" i="1"/>
  <c r="G1107" i="1"/>
  <c r="H1107" i="1"/>
  <c r="H1106" i="1"/>
  <c r="G1106" i="1"/>
  <c r="G1105" i="1"/>
  <c r="H1105" i="1"/>
  <c r="G1104" i="1"/>
  <c r="H1104" i="1"/>
  <c r="H1103" i="1"/>
  <c r="G1103" i="1"/>
  <c r="H1102" i="1"/>
  <c r="G1102" i="1"/>
  <c r="H1101" i="1"/>
  <c r="G1101" i="1"/>
  <c r="H1100" i="1"/>
  <c r="G1100" i="1"/>
  <c r="H1099" i="1"/>
  <c r="G1099" i="1"/>
  <c r="G1098" i="1"/>
  <c r="H1098" i="1"/>
  <c r="G1097" i="1"/>
  <c r="H1097" i="1"/>
  <c r="G1096" i="1"/>
  <c r="H1096" i="1"/>
  <c r="G1095" i="1"/>
  <c r="H1095" i="1"/>
  <c r="G1092" i="1"/>
  <c r="H1092" i="1"/>
  <c r="G1091" i="1"/>
  <c r="H1091" i="1"/>
  <c r="H1090" i="1"/>
  <c r="G1090" i="1"/>
  <c r="G1089" i="1"/>
  <c r="H1089" i="1"/>
  <c r="G1088" i="1"/>
  <c r="H1088" i="1"/>
  <c r="G1086" i="1"/>
  <c r="H1086" i="1"/>
  <c r="G1085" i="1"/>
  <c r="H1085" i="1"/>
  <c r="H1084" i="1"/>
  <c r="G1084" i="1"/>
  <c r="H1083" i="1"/>
  <c r="G1083" i="1"/>
  <c r="H1082" i="1"/>
  <c r="G1082" i="1"/>
  <c r="H1080" i="1"/>
  <c r="G1080" i="1"/>
  <c r="G1079" i="1"/>
  <c r="H1079" i="1"/>
  <c r="G1078" i="1"/>
  <c r="H1078" i="1"/>
  <c r="G1077" i="1"/>
  <c r="H1077" i="1"/>
  <c r="H1073" i="1"/>
  <c r="G1073" i="1"/>
  <c r="H1072" i="1"/>
  <c r="G1072" i="1"/>
  <c r="H1071" i="1"/>
  <c r="G1071" i="1"/>
  <c r="H1070" i="1"/>
  <c r="G1070" i="1"/>
  <c r="G1069" i="1"/>
  <c r="H1069" i="1"/>
  <c r="H1067" i="1"/>
  <c r="G1067" i="1"/>
  <c r="G1066" i="1"/>
  <c r="H1066" i="1"/>
  <c r="G1065" i="1"/>
  <c r="H1065" i="1"/>
  <c r="H1064" i="1"/>
  <c r="G1064" i="1"/>
  <c r="G1063" i="1"/>
  <c r="H1063" i="1"/>
  <c r="G1062" i="1"/>
  <c r="H1062" i="1"/>
  <c r="G1060" i="1"/>
  <c r="H1060" i="1"/>
  <c r="G1059" i="1"/>
  <c r="H1059" i="1"/>
  <c r="G1058" i="1"/>
  <c r="H1058" i="1"/>
  <c r="G1056" i="1"/>
  <c r="H1056" i="1"/>
  <c r="G1055" i="1"/>
  <c r="H1055" i="1"/>
  <c r="G1054" i="1"/>
  <c r="H1054" i="1"/>
  <c r="G1053" i="1"/>
  <c r="H1053" i="1"/>
  <c r="H1052" i="1"/>
  <c r="G1052" i="1"/>
  <c r="G1051" i="1"/>
  <c r="H1051" i="1"/>
  <c r="H1049" i="1"/>
  <c r="G1049" i="1"/>
  <c r="H1048" i="1"/>
  <c r="G1048" i="1"/>
  <c r="G1047" i="1"/>
  <c r="H1047" i="1"/>
  <c r="H1045" i="1"/>
  <c r="G1045" i="1"/>
  <c r="H1044" i="1"/>
  <c r="G1044" i="1"/>
  <c r="H1043" i="1"/>
  <c r="G1043" i="1"/>
  <c r="H1042" i="1"/>
  <c r="G1042" i="1"/>
  <c r="H1041" i="1"/>
  <c r="G1041" i="1"/>
  <c r="H1039" i="1"/>
  <c r="G1039" i="1"/>
  <c r="H1038" i="1"/>
  <c r="G1038" i="1"/>
  <c r="H1037" i="1"/>
  <c r="G1037" i="1"/>
  <c r="H1036" i="1"/>
  <c r="G1036" i="1"/>
  <c r="H1035" i="1"/>
  <c r="G1035" i="1"/>
  <c r="H1033" i="1"/>
  <c r="G1033" i="1"/>
  <c r="H1032" i="1"/>
  <c r="G1032" i="1"/>
  <c r="H1031" i="1"/>
  <c r="G1031" i="1"/>
  <c r="H1030" i="1"/>
  <c r="G1030" i="1"/>
  <c r="H1029" i="1"/>
  <c r="G1029" i="1"/>
  <c r="H1028" i="1"/>
  <c r="G1028" i="1"/>
  <c r="H1027" i="1"/>
  <c r="G1027" i="1"/>
  <c r="H1026" i="1"/>
  <c r="G1026" i="1"/>
  <c r="G1025" i="1"/>
  <c r="H1025" i="1"/>
  <c r="G1023" i="1"/>
  <c r="H1023" i="1"/>
  <c r="H1022" i="1"/>
  <c r="G1022" i="1"/>
  <c r="H1021" i="1"/>
  <c r="G1021" i="1"/>
  <c r="H1020" i="1"/>
  <c r="G1020" i="1"/>
  <c r="H1019" i="1"/>
  <c r="G1019" i="1"/>
  <c r="H1016" i="1"/>
  <c r="G1016" i="1"/>
  <c r="H1015" i="1"/>
  <c r="G1015" i="1"/>
  <c r="H1014" i="1"/>
  <c r="G1014" i="1"/>
  <c r="H1010" i="1"/>
  <c r="G1010" i="1"/>
  <c r="H1009" i="1"/>
  <c r="G1009" i="1"/>
  <c r="H1008" i="1"/>
  <c r="G1008" i="1"/>
  <c r="G1007" i="1"/>
  <c r="H1007" i="1"/>
  <c r="H1006" i="1"/>
  <c r="G1006" i="1"/>
  <c r="H1005" i="1"/>
  <c r="G1005" i="1"/>
  <c r="H1004" i="1"/>
  <c r="G1004" i="1"/>
  <c r="H1003" i="1"/>
  <c r="G1003" i="1"/>
  <c r="H1002" i="1"/>
  <c r="G1002" i="1"/>
  <c r="H1001" i="1"/>
  <c r="G1001" i="1"/>
  <c r="H1000" i="1"/>
  <c r="G1000" i="1"/>
  <c r="G999" i="1"/>
  <c r="H999" i="1"/>
  <c r="H998" i="1"/>
  <c r="G998" i="1"/>
  <c r="G997" i="1"/>
  <c r="H997" i="1"/>
  <c r="G996" i="1"/>
  <c r="H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G974" i="1"/>
  <c r="H974" i="1"/>
  <c r="G973" i="1"/>
  <c r="H973" i="1"/>
  <c r="G972" i="1"/>
  <c r="H972" i="1"/>
  <c r="H971" i="1"/>
  <c r="G971" i="1"/>
  <c r="G970" i="1"/>
  <c r="H970" i="1"/>
  <c r="G969" i="1"/>
  <c r="H969" i="1"/>
  <c r="G968" i="1"/>
  <c r="H968" i="1"/>
  <c r="G967" i="1"/>
  <c r="H967" i="1"/>
  <c r="H966" i="1"/>
  <c r="G966" i="1"/>
  <c r="H965" i="1"/>
  <c r="G965" i="1"/>
  <c r="G964" i="1"/>
  <c r="H964" i="1"/>
  <c r="G963" i="1"/>
  <c r="H963" i="1"/>
  <c r="G962" i="1"/>
  <c r="H962" i="1"/>
  <c r="H961" i="1"/>
  <c r="G961" i="1"/>
  <c r="H960" i="1"/>
  <c r="G960" i="1"/>
  <c r="G959" i="1"/>
  <c r="H959" i="1"/>
  <c r="G958" i="1"/>
  <c r="H958" i="1"/>
  <c r="G957" i="1"/>
  <c r="H957" i="1"/>
  <c r="G956" i="1"/>
  <c r="H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G931" i="1"/>
  <c r="H931" i="1"/>
  <c r="G930" i="1"/>
  <c r="H930" i="1"/>
  <c r="H929" i="1"/>
  <c r="G929" i="1"/>
  <c r="H928" i="1"/>
  <c r="G928" i="1"/>
  <c r="H927" i="1"/>
  <c r="G927" i="1"/>
  <c r="H926" i="1"/>
  <c r="G926" i="1"/>
  <c r="H925" i="1"/>
  <c r="G925" i="1"/>
  <c r="H924" i="1"/>
  <c r="G924" i="1"/>
  <c r="H923" i="1"/>
  <c r="G923" i="1"/>
  <c r="H922" i="1"/>
  <c r="G922" i="1"/>
  <c r="H921" i="1"/>
  <c r="G921" i="1"/>
  <c r="H920" i="1"/>
  <c r="G920" i="1"/>
  <c r="G919" i="1"/>
  <c r="H919" i="1"/>
  <c r="G918" i="1"/>
  <c r="H918" i="1"/>
  <c r="H917" i="1"/>
  <c r="G917" i="1"/>
  <c r="H916" i="1"/>
  <c r="G916" i="1"/>
  <c r="H915" i="1"/>
  <c r="G915" i="1"/>
  <c r="H914" i="1"/>
  <c r="G914" i="1"/>
  <c r="H913" i="1"/>
  <c r="G913" i="1"/>
  <c r="H912" i="1"/>
  <c r="G912" i="1"/>
  <c r="H911" i="1"/>
  <c r="G911" i="1"/>
  <c r="H910" i="1"/>
  <c r="G910" i="1"/>
  <c r="G909" i="1"/>
  <c r="H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G888" i="1"/>
  <c r="H888" i="1"/>
  <c r="H887" i="1"/>
  <c r="G887" i="1"/>
  <c r="G886" i="1"/>
  <c r="H886" i="1"/>
  <c r="G885" i="1"/>
  <c r="H885" i="1"/>
  <c r="G884" i="1"/>
  <c r="H884" i="1"/>
  <c r="H883" i="1"/>
  <c r="G883" i="1"/>
  <c r="H882" i="1"/>
  <c r="G882" i="1"/>
  <c r="G881" i="1"/>
  <c r="H881" i="1"/>
  <c r="G880" i="1"/>
  <c r="H880" i="1"/>
  <c r="H879" i="1"/>
  <c r="G879" i="1"/>
  <c r="G878" i="1"/>
  <c r="H878" i="1"/>
  <c r="G877" i="1"/>
  <c r="H877" i="1"/>
  <c r="H876" i="1"/>
  <c r="G876" i="1"/>
  <c r="H875" i="1"/>
  <c r="G875" i="1"/>
  <c r="G874" i="1"/>
  <c r="H874" i="1"/>
  <c r="G873" i="1"/>
  <c r="H873" i="1"/>
  <c r="H872" i="1"/>
  <c r="G872" i="1"/>
  <c r="G871" i="1"/>
  <c r="H871" i="1"/>
  <c r="G870" i="1"/>
  <c r="H870" i="1"/>
  <c r="G869" i="1"/>
  <c r="H869" i="1"/>
  <c r="G868" i="1"/>
  <c r="H868" i="1"/>
  <c r="G867" i="1"/>
  <c r="H867" i="1"/>
  <c r="H866" i="1"/>
  <c r="G866" i="1"/>
  <c r="G865" i="1"/>
  <c r="H865" i="1"/>
  <c r="H864" i="1"/>
  <c r="G864" i="1"/>
  <c r="H863" i="1"/>
  <c r="G863" i="1"/>
  <c r="H862" i="1"/>
  <c r="G862" i="1"/>
  <c r="H861" i="1"/>
  <c r="G861" i="1"/>
  <c r="G860" i="1"/>
  <c r="H860" i="1"/>
  <c r="G859" i="1"/>
  <c r="H859" i="1"/>
  <c r="G858" i="1"/>
  <c r="H858" i="1"/>
  <c r="G857" i="1"/>
  <c r="H857" i="1"/>
  <c r="H856" i="1"/>
  <c r="G856" i="1"/>
  <c r="G855" i="1"/>
  <c r="H855" i="1"/>
  <c r="H854" i="1"/>
  <c r="G854" i="1"/>
  <c r="H853" i="1"/>
  <c r="G853" i="1"/>
  <c r="H852" i="1"/>
  <c r="G852" i="1"/>
  <c r="H851" i="1"/>
  <c r="G851" i="1"/>
  <c r="H850" i="1"/>
  <c r="G850" i="1"/>
  <c r="G849" i="1"/>
  <c r="H849" i="1"/>
  <c r="H848" i="1"/>
  <c r="G848" i="1"/>
  <c r="G847" i="1"/>
  <c r="H847" i="1"/>
  <c r="G846" i="1"/>
  <c r="H846" i="1"/>
  <c r="G845" i="1"/>
  <c r="H845" i="1"/>
  <c r="G844" i="1"/>
  <c r="H844" i="1"/>
  <c r="G843" i="1"/>
  <c r="H843" i="1"/>
  <c r="H842" i="1"/>
  <c r="G842" i="1"/>
  <c r="H841" i="1"/>
  <c r="G841" i="1"/>
  <c r="H840" i="1"/>
  <c r="G840" i="1"/>
  <c r="H839" i="1"/>
  <c r="G839" i="1"/>
  <c r="H838" i="1"/>
  <c r="G838" i="1"/>
  <c r="G837" i="1"/>
  <c r="H837" i="1"/>
  <c r="G836" i="1"/>
  <c r="H836" i="1"/>
  <c r="G835" i="1"/>
  <c r="H835" i="1"/>
  <c r="G834" i="1"/>
  <c r="H834" i="1"/>
  <c r="G833" i="1"/>
  <c r="H833" i="1"/>
  <c r="G832" i="1"/>
  <c r="H832" i="1"/>
  <c r="H831" i="1"/>
  <c r="G831" i="1"/>
  <c r="H830" i="1"/>
  <c r="G830" i="1"/>
  <c r="G829" i="1"/>
  <c r="H829" i="1"/>
  <c r="H828" i="1"/>
  <c r="G828" i="1"/>
  <c r="H827" i="1"/>
  <c r="G827" i="1"/>
  <c r="H826" i="1"/>
  <c r="G826" i="1"/>
  <c r="H825" i="1"/>
  <c r="G825" i="1"/>
  <c r="G824" i="1"/>
  <c r="H824" i="1"/>
  <c r="H823" i="1"/>
  <c r="G823" i="1"/>
  <c r="G822" i="1"/>
  <c r="H822" i="1"/>
  <c r="G821" i="1"/>
  <c r="H821" i="1"/>
  <c r="G820" i="1"/>
  <c r="H820" i="1"/>
  <c r="H819" i="1"/>
  <c r="G819" i="1"/>
  <c r="G818" i="1"/>
  <c r="H818" i="1"/>
  <c r="G817" i="1"/>
  <c r="H817" i="1"/>
  <c r="G816" i="1"/>
  <c r="H816" i="1"/>
  <c r="H815" i="1"/>
  <c r="G815" i="1"/>
  <c r="H814" i="1"/>
  <c r="G814" i="1"/>
  <c r="G813" i="1"/>
  <c r="H813" i="1"/>
  <c r="G812" i="1"/>
  <c r="H812" i="1"/>
  <c r="G811" i="1"/>
  <c r="H811" i="1"/>
  <c r="G810" i="1"/>
  <c r="H810" i="1"/>
  <c r="G809" i="1"/>
  <c r="H809" i="1"/>
  <c r="H808" i="1"/>
  <c r="G808" i="1"/>
  <c r="G807" i="1"/>
  <c r="H807" i="1"/>
  <c r="H806" i="1"/>
  <c r="G806" i="1"/>
  <c r="H805" i="1"/>
  <c r="G805" i="1"/>
  <c r="H804" i="1"/>
  <c r="G804" i="1"/>
  <c r="H803" i="1"/>
  <c r="G803" i="1"/>
  <c r="H802" i="1"/>
  <c r="G802" i="1"/>
  <c r="H801" i="1"/>
  <c r="G801" i="1"/>
  <c r="G800" i="1"/>
  <c r="H800" i="1"/>
  <c r="H799" i="1"/>
  <c r="G799" i="1"/>
  <c r="H798" i="1"/>
  <c r="G798" i="1"/>
  <c r="H797" i="1"/>
  <c r="G797" i="1"/>
  <c r="H796" i="1"/>
  <c r="G796" i="1"/>
  <c r="H795" i="1"/>
  <c r="G795" i="1"/>
  <c r="G794" i="1"/>
  <c r="H794" i="1"/>
  <c r="G793" i="1"/>
  <c r="H793" i="1"/>
  <c r="H792" i="1"/>
  <c r="G792" i="1"/>
  <c r="G791" i="1"/>
  <c r="H791" i="1"/>
  <c r="G790" i="1"/>
  <c r="H790" i="1"/>
  <c r="G789" i="1"/>
  <c r="H789" i="1"/>
  <c r="G788" i="1"/>
  <c r="H788" i="1"/>
  <c r="H787" i="1"/>
  <c r="G787" i="1"/>
  <c r="H786" i="1"/>
  <c r="G786" i="1"/>
  <c r="H785" i="1"/>
  <c r="G785" i="1"/>
  <c r="G784" i="1"/>
  <c r="H784" i="1"/>
  <c r="H783" i="1"/>
  <c r="G783" i="1"/>
  <c r="H782" i="1"/>
  <c r="G782" i="1"/>
  <c r="H781" i="1"/>
  <c r="G781" i="1"/>
  <c r="H780" i="1"/>
  <c r="G780" i="1"/>
  <c r="G779" i="1"/>
  <c r="H779" i="1"/>
  <c r="G778" i="1"/>
  <c r="H778" i="1"/>
  <c r="H777" i="1"/>
  <c r="G777" i="1"/>
  <c r="G776" i="1"/>
  <c r="H776" i="1"/>
  <c r="G775" i="1"/>
  <c r="H775" i="1"/>
  <c r="H774" i="1"/>
  <c r="G774" i="1"/>
  <c r="H773" i="1"/>
  <c r="G773" i="1"/>
  <c r="H772" i="1"/>
  <c r="G772" i="1"/>
  <c r="H771" i="1"/>
  <c r="G771" i="1"/>
  <c r="G770" i="1"/>
  <c r="H770" i="1"/>
  <c r="H769" i="1"/>
  <c r="G769" i="1"/>
  <c r="G768" i="1"/>
  <c r="H768" i="1"/>
  <c r="H767" i="1"/>
  <c r="G767" i="1"/>
  <c r="H766" i="1"/>
  <c r="G766" i="1"/>
  <c r="G765" i="1"/>
  <c r="H765" i="1"/>
  <c r="H764" i="1"/>
  <c r="G764" i="1"/>
  <c r="H763" i="1"/>
  <c r="G763" i="1"/>
  <c r="H762" i="1"/>
  <c r="G762" i="1"/>
  <c r="G761" i="1"/>
  <c r="H761" i="1"/>
  <c r="H760" i="1"/>
  <c r="G760" i="1"/>
  <c r="G759" i="1"/>
  <c r="H759" i="1"/>
  <c r="G758" i="1"/>
  <c r="H758" i="1"/>
  <c r="G757" i="1"/>
  <c r="H757" i="1"/>
  <c r="H756" i="1"/>
  <c r="G756" i="1"/>
  <c r="G755" i="1"/>
  <c r="H755" i="1"/>
  <c r="G754" i="1"/>
  <c r="H754" i="1"/>
  <c r="G753" i="1"/>
  <c r="H753" i="1"/>
  <c r="G752" i="1"/>
  <c r="H752" i="1"/>
  <c r="G751" i="1"/>
  <c r="H751" i="1"/>
  <c r="H750" i="1"/>
  <c r="G750" i="1"/>
  <c r="H749" i="1"/>
  <c r="G749" i="1"/>
  <c r="H748" i="1"/>
  <c r="G748" i="1"/>
  <c r="H747" i="1"/>
  <c r="G747" i="1"/>
  <c r="G746" i="1"/>
  <c r="H746" i="1"/>
  <c r="H745" i="1"/>
  <c r="G745" i="1"/>
  <c r="H744" i="1"/>
  <c r="G744" i="1"/>
  <c r="G743" i="1"/>
  <c r="H743" i="1"/>
  <c r="H742" i="1"/>
  <c r="G742" i="1"/>
  <c r="G741" i="1"/>
  <c r="H741" i="1"/>
  <c r="G740" i="1"/>
  <c r="H740" i="1"/>
  <c r="H739" i="1"/>
  <c r="G739" i="1"/>
  <c r="G738" i="1"/>
  <c r="H738" i="1"/>
  <c r="H737" i="1"/>
  <c r="G737" i="1"/>
  <c r="G736" i="1"/>
  <c r="H736" i="1"/>
  <c r="H735" i="1"/>
  <c r="G735" i="1"/>
  <c r="H734" i="1"/>
  <c r="G734" i="1"/>
  <c r="H733" i="1"/>
  <c r="G733" i="1"/>
  <c r="H732" i="1"/>
  <c r="G732" i="1"/>
  <c r="H731" i="1"/>
  <c r="G731" i="1"/>
  <c r="H730" i="1"/>
  <c r="G730" i="1"/>
  <c r="H729" i="1"/>
  <c r="G729" i="1"/>
  <c r="H728" i="1"/>
  <c r="G728" i="1"/>
  <c r="H727" i="1"/>
  <c r="G727" i="1"/>
  <c r="H726" i="1"/>
  <c r="G726" i="1"/>
  <c r="H725" i="1"/>
  <c r="G725" i="1"/>
  <c r="G724" i="1"/>
  <c r="H724" i="1"/>
  <c r="G723" i="1"/>
  <c r="H723" i="1"/>
  <c r="H722" i="1"/>
  <c r="G722" i="1"/>
  <c r="H721" i="1"/>
  <c r="G721" i="1"/>
  <c r="H720" i="1"/>
  <c r="G720" i="1"/>
  <c r="G719" i="1"/>
  <c r="H719" i="1"/>
  <c r="H718" i="1"/>
  <c r="G718" i="1"/>
  <c r="H717" i="1"/>
  <c r="G717" i="1"/>
  <c r="H716" i="1"/>
  <c r="G716" i="1"/>
  <c r="G715" i="1"/>
  <c r="H715" i="1"/>
  <c r="H714" i="1"/>
  <c r="G714" i="1"/>
  <c r="H713" i="1"/>
  <c r="G713" i="1"/>
  <c r="G712" i="1"/>
  <c r="H712" i="1"/>
  <c r="G711" i="1"/>
  <c r="H711" i="1"/>
  <c r="H710" i="1"/>
  <c r="G710" i="1"/>
  <c r="G709" i="1"/>
  <c r="H709" i="1"/>
  <c r="H708" i="1"/>
  <c r="G708" i="1"/>
  <c r="H707" i="1"/>
  <c r="G707" i="1"/>
  <c r="H706" i="1"/>
  <c r="G706" i="1"/>
  <c r="G705" i="1"/>
  <c r="H705" i="1"/>
  <c r="G704" i="1"/>
  <c r="H704" i="1"/>
  <c r="G703" i="1"/>
  <c r="H703" i="1"/>
  <c r="G702" i="1"/>
  <c r="H702" i="1"/>
  <c r="H701" i="1"/>
  <c r="G701" i="1"/>
  <c r="G700" i="1"/>
  <c r="H700" i="1"/>
  <c r="H699" i="1"/>
  <c r="G699" i="1"/>
  <c r="G698" i="1"/>
  <c r="H698" i="1"/>
  <c r="G697" i="1"/>
  <c r="H697" i="1"/>
  <c r="G696" i="1"/>
  <c r="H696" i="1"/>
  <c r="G695" i="1"/>
  <c r="H695" i="1"/>
  <c r="G694" i="1"/>
  <c r="H694" i="1"/>
  <c r="H693" i="1"/>
  <c r="G693" i="1"/>
  <c r="G692" i="1"/>
  <c r="H692" i="1"/>
  <c r="H691" i="1"/>
  <c r="G691" i="1"/>
  <c r="H690" i="1"/>
  <c r="G690" i="1"/>
  <c r="G689" i="1"/>
  <c r="H689" i="1"/>
  <c r="H688" i="1"/>
  <c r="G688" i="1"/>
  <c r="G687" i="1"/>
  <c r="H687" i="1"/>
  <c r="G686" i="1"/>
  <c r="H686" i="1"/>
  <c r="H685" i="1"/>
  <c r="G685" i="1"/>
  <c r="H684" i="1"/>
  <c r="G684" i="1"/>
  <c r="H683" i="1"/>
  <c r="G683" i="1"/>
  <c r="H682" i="1"/>
  <c r="G682" i="1"/>
  <c r="G681" i="1"/>
  <c r="H681" i="1"/>
  <c r="H680" i="1"/>
  <c r="G680" i="1"/>
  <c r="H679" i="1"/>
  <c r="G679" i="1"/>
  <c r="G678" i="1"/>
  <c r="H678" i="1"/>
  <c r="H677" i="1"/>
  <c r="G677" i="1"/>
  <c r="H676" i="1"/>
  <c r="G676" i="1"/>
  <c r="G675" i="1"/>
  <c r="H675" i="1"/>
  <c r="H674" i="1"/>
  <c r="G674" i="1"/>
  <c r="G673" i="1"/>
  <c r="H673" i="1"/>
  <c r="G672" i="1"/>
  <c r="H672" i="1"/>
  <c r="H671" i="1"/>
  <c r="G671" i="1"/>
  <c r="G670" i="1"/>
  <c r="H670" i="1"/>
  <c r="H669" i="1"/>
  <c r="G669" i="1"/>
  <c r="H668" i="1"/>
  <c r="G668" i="1"/>
  <c r="H667" i="1"/>
  <c r="G667" i="1"/>
  <c r="H666" i="1"/>
  <c r="G666" i="1"/>
  <c r="G665" i="1"/>
  <c r="H665" i="1"/>
  <c r="G664" i="1"/>
  <c r="H664" i="1"/>
  <c r="G663" i="1"/>
  <c r="H663" i="1"/>
  <c r="G662" i="1"/>
  <c r="H662" i="1"/>
  <c r="G661" i="1"/>
  <c r="H661" i="1"/>
  <c r="G660" i="1"/>
  <c r="H660" i="1"/>
  <c r="G659" i="1"/>
  <c r="H659" i="1"/>
  <c r="G658" i="1"/>
  <c r="H658" i="1"/>
  <c r="G657" i="1"/>
  <c r="H657" i="1"/>
  <c r="G656" i="1"/>
  <c r="H656" i="1"/>
  <c r="H655" i="1"/>
  <c r="G655" i="1"/>
  <c r="H654" i="1"/>
  <c r="G654" i="1"/>
  <c r="H653" i="1"/>
  <c r="G653" i="1"/>
  <c r="H652" i="1"/>
  <c r="G652" i="1"/>
  <c r="G651" i="1"/>
  <c r="H651" i="1"/>
  <c r="H650" i="1"/>
  <c r="G650" i="1"/>
  <c r="H648" i="1"/>
  <c r="G648" i="1"/>
  <c r="H647" i="1"/>
  <c r="G647" i="1"/>
  <c r="H646" i="1"/>
  <c r="G646" i="1"/>
  <c r="H645" i="1"/>
  <c r="G645" i="1"/>
  <c r="G636" i="1"/>
  <c r="H636" i="1"/>
  <c r="G635" i="1"/>
  <c r="H635" i="1"/>
  <c r="G632" i="1"/>
  <c r="H632" i="1"/>
  <c r="G631" i="1"/>
  <c r="H631" i="1"/>
  <c r="G629" i="1"/>
  <c r="H629" i="1"/>
  <c r="G628" i="1"/>
  <c r="H628" i="1"/>
  <c r="G626" i="1"/>
  <c r="H626" i="1"/>
  <c r="G625" i="1"/>
  <c r="H625" i="1"/>
  <c r="H622" i="1"/>
  <c r="G622" i="1"/>
  <c r="H621" i="1"/>
  <c r="G621" i="1"/>
  <c r="H620" i="1"/>
  <c r="G620" i="1"/>
  <c r="H619" i="1"/>
  <c r="G619" i="1"/>
  <c r="H618" i="1"/>
  <c r="G618" i="1"/>
  <c r="H617" i="1"/>
  <c r="G617" i="1"/>
  <c r="H616" i="1"/>
  <c r="G616" i="1"/>
  <c r="G614" i="1"/>
  <c r="H614" i="1"/>
  <c r="H613" i="1"/>
  <c r="G613" i="1"/>
  <c r="H612" i="1"/>
  <c r="G612" i="1"/>
  <c r="G611" i="1"/>
  <c r="H611" i="1"/>
  <c r="G609" i="1"/>
  <c r="H609" i="1"/>
  <c r="H608" i="1"/>
  <c r="G608" i="1"/>
  <c r="H607" i="1"/>
  <c r="G607" i="1"/>
  <c r="G606" i="1"/>
  <c r="H606" i="1"/>
  <c r="G605" i="1"/>
  <c r="H605" i="1"/>
  <c r="H604" i="1"/>
  <c r="G604" i="1"/>
  <c r="G602" i="1"/>
  <c r="H602" i="1"/>
  <c r="G600" i="1"/>
  <c r="H600" i="1"/>
  <c r="G599" i="1"/>
  <c r="H599" i="1"/>
  <c r="H598" i="1"/>
  <c r="G598" i="1"/>
  <c r="H596" i="1"/>
  <c r="G596" i="1"/>
  <c r="G595" i="1"/>
  <c r="H595" i="1"/>
  <c r="H594" i="1"/>
  <c r="G594" i="1"/>
  <c r="H593" i="1"/>
  <c r="G593" i="1"/>
  <c r="G590" i="1"/>
  <c r="H590" i="1"/>
  <c r="H589" i="1"/>
  <c r="G589" i="1"/>
  <c r="G587" i="1"/>
  <c r="H587" i="1"/>
  <c r="G586" i="1"/>
  <c r="H586" i="1"/>
  <c r="G584" i="1"/>
  <c r="H584" i="1"/>
  <c r="G582" i="1"/>
  <c r="H582" i="1"/>
  <c r="G581" i="1"/>
  <c r="H581" i="1"/>
  <c r="G580" i="1"/>
  <c r="H580" i="1"/>
  <c r="H577" i="1"/>
  <c r="G577" i="1"/>
  <c r="G576" i="1"/>
  <c r="H576" i="1"/>
  <c r="G574" i="1"/>
  <c r="H574" i="1"/>
  <c r="G573" i="1"/>
  <c r="H573" i="1"/>
  <c r="G571" i="1"/>
  <c r="H571" i="1"/>
  <c r="G570" i="1"/>
  <c r="H570" i="1"/>
  <c r="G568" i="1"/>
  <c r="H568" i="1"/>
  <c r="G567" i="1"/>
  <c r="H567" i="1"/>
  <c r="H564" i="1"/>
  <c r="G564" i="1"/>
  <c r="H563" i="1"/>
  <c r="G563" i="1"/>
  <c r="H562" i="1"/>
  <c r="G562" i="1"/>
  <c r="G561" i="1"/>
  <c r="H561" i="1"/>
  <c r="G560" i="1"/>
  <c r="H560" i="1"/>
  <c r="G559" i="1"/>
  <c r="H559" i="1"/>
  <c r="G558" i="1"/>
  <c r="H558" i="1"/>
  <c r="H557" i="1"/>
  <c r="G557" i="1"/>
  <c r="G555" i="1"/>
  <c r="H555" i="1"/>
  <c r="H554" i="1"/>
  <c r="G554" i="1"/>
  <c r="H553" i="1"/>
  <c r="G553" i="1"/>
  <c r="H552" i="1"/>
  <c r="G552" i="1"/>
  <c r="H550" i="1"/>
  <c r="G550" i="1"/>
  <c r="G549" i="1"/>
  <c r="H549" i="1"/>
  <c r="H548" i="1"/>
  <c r="G548" i="1"/>
  <c r="H547" i="1"/>
  <c r="G547" i="1"/>
  <c r="G546" i="1"/>
  <c r="H546" i="1"/>
  <c r="H545" i="1"/>
  <c r="G545" i="1"/>
  <c r="H543" i="1"/>
  <c r="G543" i="1"/>
  <c r="H542" i="1"/>
  <c r="G542" i="1"/>
  <c r="G541" i="1"/>
  <c r="H541" i="1"/>
  <c r="H540" i="1"/>
  <c r="G540" i="1"/>
  <c r="H538" i="1"/>
  <c r="G538" i="1"/>
  <c r="H537" i="1"/>
  <c r="G537" i="1"/>
  <c r="G535" i="1"/>
  <c r="H535" i="1"/>
  <c r="G534" i="1"/>
  <c r="H534" i="1"/>
  <c r="G533" i="1"/>
  <c r="H533" i="1"/>
  <c r="H532" i="1"/>
  <c r="G532" i="1"/>
  <c r="G528" i="1"/>
  <c r="H528" i="1"/>
  <c r="H527" i="1"/>
  <c r="G527" i="1"/>
  <c r="H525" i="1"/>
  <c r="G525" i="1"/>
  <c r="G524" i="1"/>
  <c r="H524" i="1"/>
  <c r="H522" i="1"/>
  <c r="G522" i="1"/>
  <c r="G521" i="1"/>
  <c r="H521" i="1"/>
  <c r="G519" i="1"/>
  <c r="H519" i="1"/>
  <c r="H518" i="1"/>
  <c r="G518" i="1"/>
  <c r="H515" i="1"/>
  <c r="G515" i="1"/>
  <c r="G514" i="1"/>
  <c r="H514" i="1"/>
  <c r="G513" i="1"/>
  <c r="H513" i="1"/>
  <c r="H512" i="1"/>
  <c r="G512" i="1"/>
  <c r="G511" i="1"/>
  <c r="H511" i="1"/>
  <c r="H510" i="1"/>
  <c r="G510" i="1"/>
  <c r="H509" i="1"/>
  <c r="G509" i="1"/>
  <c r="H507" i="1"/>
  <c r="G507" i="1"/>
  <c r="H506" i="1"/>
  <c r="G506" i="1"/>
  <c r="H505" i="1"/>
  <c r="G505" i="1"/>
  <c r="H504" i="1"/>
  <c r="G504" i="1"/>
  <c r="H502" i="1"/>
  <c r="G502" i="1"/>
  <c r="H501" i="1"/>
  <c r="G501" i="1"/>
  <c r="G500" i="1"/>
  <c r="H500" i="1"/>
  <c r="H499" i="1"/>
  <c r="G499" i="1"/>
  <c r="G498" i="1"/>
  <c r="H498" i="1"/>
  <c r="H497" i="1"/>
  <c r="G497" i="1"/>
  <c r="H495" i="1"/>
  <c r="G495" i="1"/>
  <c r="H494" i="1"/>
  <c r="G494" i="1"/>
  <c r="G493" i="1"/>
  <c r="H493" i="1"/>
  <c r="H492" i="1"/>
  <c r="G492" i="1"/>
  <c r="H490" i="1"/>
  <c r="G490" i="1"/>
  <c r="H489" i="1"/>
  <c r="G489" i="1"/>
  <c r="H488" i="1"/>
  <c r="G488" i="1"/>
  <c r="G487" i="1"/>
  <c r="H487" i="1"/>
  <c r="H484" i="1"/>
  <c r="G484" i="1"/>
  <c r="H483" i="1"/>
  <c r="G483" i="1"/>
  <c r="H481" i="1"/>
  <c r="G481" i="1"/>
  <c r="G480" i="1"/>
  <c r="H480" i="1"/>
  <c r="H478" i="1"/>
  <c r="G478" i="1"/>
  <c r="H477" i="1"/>
  <c r="G477" i="1"/>
  <c r="H476" i="1"/>
  <c r="G476" i="1"/>
  <c r="H475" i="1"/>
  <c r="G475" i="1"/>
  <c r="G472" i="1"/>
  <c r="H472" i="1"/>
  <c r="H471" i="1"/>
  <c r="G471" i="1"/>
  <c r="H469" i="1"/>
  <c r="G469" i="1"/>
  <c r="H468" i="1"/>
  <c r="G468" i="1"/>
  <c r="H466" i="1"/>
  <c r="G466" i="1"/>
  <c r="G465" i="1"/>
  <c r="H465" i="1"/>
  <c r="H463" i="1"/>
  <c r="G463" i="1"/>
  <c r="H462" i="1"/>
  <c r="G462" i="1"/>
  <c r="H459" i="1"/>
  <c r="G459" i="1"/>
  <c r="H458" i="1"/>
  <c r="G458" i="1"/>
  <c r="H457" i="1"/>
  <c r="G457" i="1"/>
  <c r="H456" i="1"/>
  <c r="G456" i="1"/>
  <c r="H455" i="1"/>
  <c r="G455" i="1"/>
  <c r="H454" i="1"/>
  <c r="G454" i="1"/>
  <c r="H453" i="1"/>
  <c r="G453" i="1"/>
  <c r="G452" i="1"/>
  <c r="H452" i="1"/>
  <c r="H450" i="1"/>
  <c r="G450" i="1"/>
  <c r="H449" i="1"/>
  <c r="G449" i="1"/>
  <c r="H448" i="1"/>
  <c r="G448" i="1"/>
  <c r="H447" i="1"/>
  <c r="G447" i="1"/>
  <c r="H445" i="1"/>
  <c r="G445" i="1"/>
  <c r="H444" i="1"/>
  <c r="G444" i="1"/>
  <c r="H443" i="1"/>
  <c r="G443" i="1"/>
  <c r="H442" i="1"/>
  <c r="G442" i="1"/>
  <c r="H441" i="1"/>
  <c r="G441" i="1"/>
  <c r="G440" i="1"/>
  <c r="H440" i="1"/>
  <c r="G438" i="1"/>
  <c r="H438" i="1"/>
  <c r="G437" i="1"/>
  <c r="H437" i="1"/>
  <c r="G436" i="1"/>
  <c r="H436" i="1"/>
  <c r="G435" i="1"/>
  <c r="H435" i="1"/>
  <c r="G433" i="1"/>
  <c r="H433" i="1"/>
  <c r="H432" i="1"/>
  <c r="G432" i="1"/>
  <c r="G430" i="1"/>
  <c r="H430" i="1"/>
  <c r="H429" i="1"/>
  <c r="G429" i="1"/>
  <c r="H428" i="1"/>
  <c r="G428" i="1"/>
  <c r="G427" i="1"/>
  <c r="H427" i="1"/>
  <c r="G416" i="1"/>
  <c r="H416" i="1"/>
  <c r="G415" i="1"/>
  <c r="H415" i="1"/>
  <c r="H414" i="1"/>
  <c r="G414" i="1"/>
  <c r="H411" i="1"/>
  <c r="G411" i="1"/>
  <c r="H410" i="1"/>
  <c r="G410" i="1"/>
  <c r="H409" i="1"/>
  <c r="G409" i="1"/>
  <c r="H408" i="1"/>
  <c r="G408" i="1"/>
  <c r="H406" i="1"/>
  <c r="G406" i="1"/>
  <c r="H404" i="1"/>
  <c r="G404" i="1"/>
  <c r="G403" i="1"/>
  <c r="H403" i="1"/>
  <c r="H400" i="1"/>
  <c r="G400" i="1"/>
  <c r="H399" i="1"/>
  <c r="G399" i="1"/>
  <c r="G398" i="1"/>
  <c r="H398" i="1"/>
  <c r="H397" i="1"/>
  <c r="G397" i="1"/>
  <c r="H395" i="1"/>
  <c r="G395" i="1"/>
  <c r="H394" i="1"/>
  <c r="G394" i="1"/>
  <c r="H392" i="1"/>
  <c r="G392" i="1"/>
  <c r="G391" i="1"/>
  <c r="H391" i="1"/>
  <c r="G390" i="1"/>
  <c r="H390" i="1"/>
  <c r="H389" i="1"/>
  <c r="G389" i="1"/>
  <c r="H387" i="1"/>
  <c r="G387" i="1"/>
  <c r="G386" i="1"/>
  <c r="H386" i="1"/>
  <c r="H385" i="1"/>
  <c r="G385" i="1"/>
  <c r="G384" i="1"/>
  <c r="H384" i="1"/>
  <c r="G382" i="1"/>
  <c r="H382" i="1"/>
  <c r="G381" i="1"/>
  <c r="H381" i="1"/>
  <c r="H380" i="1"/>
  <c r="G380" i="1"/>
  <c r="G379" i="1"/>
  <c r="H379" i="1"/>
  <c r="G378" i="1"/>
  <c r="H378" i="1"/>
  <c r="H377" i="1"/>
  <c r="G377" i="1"/>
  <c r="G376" i="1"/>
  <c r="H376" i="1"/>
  <c r="G375" i="1"/>
  <c r="H375" i="1"/>
  <c r="G373" i="1"/>
  <c r="H373" i="1"/>
  <c r="G372" i="1"/>
  <c r="H372" i="1"/>
  <c r="H371" i="1"/>
  <c r="G371" i="1"/>
  <c r="H370" i="1"/>
  <c r="G370" i="1"/>
  <c r="H367" i="1"/>
  <c r="G367" i="1"/>
  <c r="H366" i="1"/>
  <c r="G366" i="1"/>
  <c r="H365" i="1"/>
  <c r="G365" i="1"/>
  <c r="H364" i="1"/>
  <c r="G364" i="1"/>
  <c r="H363" i="1"/>
  <c r="G363" i="1"/>
  <c r="H362" i="1"/>
  <c r="G362" i="1"/>
  <c r="G360" i="1"/>
  <c r="H360" i="1"/>
  <c r="G359" i="1"/>
  <c r="H359" i="1"/>
  <c r="G358" i="1"/>
  <c r="H358" i="1"/>
  <c r="H354" i="1"/>
  <c r="G354" i="1"/>
  <c r="H352" i="1"/>
  <c r="G352" i="1"/>
  <c r="G351" i="1"/>
  <c r="H351" i="1"/>
  <c r="G348" i="1"/>
  <c r="H348" i="1"/>
  <c r="H347" i="1"/>
  <c r="G347" i="1"/>
  <c r="H346" i="1"/>
  <c r="G346" i="1"/>
  <c r="H345" i="1"/>
  <c r="G345" i="1"/>
  <c r="H343" i="1"/>
  <c r="G343" i="1"/>
  <c r="G342" i="1"/>
  <c r="H342" i="1"/>
  <c r="H340" i="1"/>
  <c r="G340" i="1"/>
  <c r="H339" i="1"/>
  <c r="G339" i="1"/>
  <c r="G338" i="1"/>
  <c r="H338" i="1"/>
  <c r="G337" i="1"/>
  <c r="H337" i="1"/>
  <c r="H335" i="1"/>
  <c r="G335" i="1"/>
  <c r="G334" i="1"/>
  <c r="H334" i="1"/>
  <c r="H333" i="1"/>
  <c r="G333" i="1"/>
  <c r="H332" i="1"/>
  <c r="G332" i="1"/>
  <c r="G330" i="1"/>
  <c r="H330" i="1"/>
  <c r="G329" i="1"/>
  <c r="H329" i="1"/>
  <c r="G328" i="1"/>
  <c r="H328" i="1"/>
  <c r="G327" i="1"/>
  <c r="H327" i="1"/>
  <c r="G326" i="1"/>
  <c r="H326" i="1"/>
  <c r="H325" i="1"/>
  <c r="G325" i="1"/>
  <c r="G324" i="1"/>
  <c r="H324" i="1"/>
  <c r="G323" i="1"/>
  <c r="H323" i="1"/>
  <c r="G321" i="1"/>
  <c r="H321" i="1"/>
  <c r="G320" i="1"/>
  <c r="H320" i="1"/>
  <c r="G319" i="1"/>
  <c r="H319" i="1"/>
  <c r="G318" i="1"/>
  <c r="H318" i="1"/>
  <c r="G315" i="1"/>
  <c r="H315" i="1"/>
  <c r="G314" i="1"/>
  <c r="H314" i="1"/>
  <c r="G313" i="1"/>
  <c r="H313" i="1"/>
  <c r="G312" i="1"/>
  <c r="H312" i="1"/>
  <c r="H311" i="1"/>
  <c r="G311" i="1"/>
  <c r="H310" i="1"/>
  <c r="G310" i="1"/>
  <c r="H308" i="1"/>
  <c r="G308" i="1"/>
  <c r="H307" i="1"/>
  <c r="G307" i="1"/>
  <c r="G306" i="1"/>
  <c r="H306" i="1"/>
  <c r="G302" i="1"/>
  <c r="H302" i="1"/>
  <c r="G301" i="1"/>
  <c r="H301" i="1"/>
  <c r="H300" i="1"/>
  <c r="G300" i="1"/>
  <c r="H299" i="1"/>
  <c r="G299" i="1"/>
  <c r="H298" i="1"/>
  <c r="G298" i="1"/>
  <c r="H292" i="1"/>
  <c r="G292" i="1"/>
  <c r="G291" i="1"/>
  <c r="H291" i="1"/>
  <c r="G290" i="1"/>
  <c r="H290" i="1"/>
  <c r="G289" i="1"/>
  <c r="H289" i="1"/>
  <c r="G288" i="1"/>
  <c r="H288" i="1"/>
  <c r="H287" i="1"/>
  <c r="G287" i="1"/>
  <c r="G286" i="1"/>
  <c r="H286" i="1"/>
  <c r="H284" i="1"/>
  <c r="G284" i="1"/>
  <c r="G283" i="1"/>
  <c r="H283" i="1"/>
  <c r="H282" i="1"/>
  <c r="G282" i="1"/>
  <c r="H281" i="1"/>
  <c r="G281" i="1"/>
  <c r="H280" i="1"/>
  <c r="G280" i="1"/>
  <c r="H278" i="1"/>
  <c r="G278" i="1"/>
  <c r="H277" i="1"/>
  <c r="G277" i="1"/>
  <c r="G275" i="1"/>
  <c r="H275" i="1"/>
  <c r="G273" i="1"/>
  <c r="H273" i="1"/>
  <c r="G272" i="1"/>
  <c r="H272" i="1"/>
  <c r="G271" i="1"/>
  <c r="H271" i="1"/>
  <c r="H268" i="1"/>
  <c r="G268" i="1"/>
  <c r="H267" i="1"/>
  <c r="G267" i="1"/>
  <c r="G266" i="1"/>
  <c r="H266" i="1"/>
  <c r="H264" i="1"/>
  <c r="G264" i="1"/>
  <c r="H263" i="1"/>
  <c r="G263" i="1"/>
  <c r="H262" i="1"/>
  <c r="G262" i="1"/>
  <c r="H261" i="1"/>
  <c r="G261" i="1"/>
  <c r="H260" i="1"/>
  <c r="G260" i="1"/>
  <c r="G257" i="1"/>
  <c r="H257" i="1"/>
  <c r="H256" i="1"/>
  <c r="G256" i="1"/>
  <c r="H255" i="1"/>
  <c r="G255" i="1"/>
  <c r="G254" i="1"/>
  <c r="H254" i="1"/>
  <c r="H252" i="1"/>
  <c r="G252" i="1"/>
  <c r="H251" i="1"/>
  <c r="G251" i="1"/>
  <c r="H249" i="1"/>
  <c r="G249" i="1"/>
  <c r="G248" i="1"/>
  <c r="H248" i="1"/>
  <c r="H247" i="1"/>
  <c r="G247" i="1"/>
  <c r="H245" i="1"/>
  <c r="G245" i="1"/>
  <c r="H244" i="1"/>
  <c r="G244" i="1"/>
  <c r="G243" i="1"/>
  <c r="H243" i="1"/>
  <c r="H241" i="1"/>
  <c r="G241" i="1"/>
  <c r="H240" i="1"/>
  <c r="G240" i="1"/>
  <c r="H239" i="1"/>
  <c r="G239" i="1"/>
  <c r="H237" i="1"/>
  <c r="G237" i="1"/>
  <c r="G236" i="1"/>
  <c r="H236" i="1"/>
  <c r="H235" i="1"/>
  <c r="G235" i="1"/>
  <c r="H234" i="1"/>
  <c r="G234" i="1"/>
  <c r="G232" i="1"/>
  <c r="H232" i="1"/>
  <c r="G231" i="1"/>
  <c r="H231" i="1"/>
  <c r="H229" i="1"/>
  <c r="G229" i="1"/>
  <c r="H228" i="1"/>
  <c r="G228" i="1"/>
  <c r="G225" i="1"/>
  <c r="H225" i="1"/>
  <c r="G224" i="1"/>
  <c r="H224" i="1"/>
  <c r="G223" i="1"/>
  <c r="H223" i="1"/>
  <c r="G222" i="1"/>
  <c r="H222" i="1"/>
  <c r="G220" i="1"/>
  <c r="H220" i="1"/>
  <c r="G219" i="1"/>
  <c r="H219" i="1"/>
  <c r="H216" i="1"/>
  <c r="G216" i="1"/>
  <c r="H215" i="1"/>
  <c r="G215" i="1"/>
  <c r="H214" i="1"/>
  <c r="G214" i="1"/>
  <c r="H213" i="1"/>
  <c r="G213" i="1"/>
  <c r="H211" i="1"/>
  <c r="G211" i="1"/>
  <c r="G210" i="1"/>
  <c r="H210" i="1"/>
  <c r="H209" i="1"/>
  <c r="G209" i="1"/>
  <c r="H208" i="1"/>
  <c r="G208" i="1"/>
  <c r="H207" i="1"/>
  <c r="G207" i="1"/>
  <c r="G206" i="1"/>
  <c r="H206" i="1"/>
  <c r="H205" i="1"/>
  <c r="G205" i="1"/>
  <c r="G203" i="1"/>
  <c r="H203" i="1"/>
  <c r="G202" i="1"/>
  <c r="H202" i="1"/>
  <c r="G201" i="1"/>
  <c r="H201" i="1"/>
  <c r="G200" i="1"/>
  <c r="H200" i="1"/>
  <c r="G197" i="1"/>
  <c r="H197" i="1"/>
  <c r="G196" i="1"/>
  <c r="H196" i="1"/>
  <c r="G195" i="1"/>
  <c r="H195" i="1"/>
  <c r="G194" i="1"/>
  <c r="H194" i="1"/>
  <c r="G193" i="1"/>
  <c r="H193" i="1"/>
  <c r="H192" i="1"/>
  <c r="G192" i="1"/>
  <c r="G191" i="1"/>
  <c r="H191" i="1"/>
  <c r="H189" i="1"/>
  <c r="G189" i="1"/>
  <c r="G188" i="1"/>
  <c r="H188" i="1"/>
  <c r="G187" i="1"/>
  <c r="H187" i="1"/>
  <c r="G186" i="1"/>
  <c r="H186" i="1"/>
  <c r="G184" i="1"/>
  <c r="H184" i="1"/>
  <c r="H183" i="1"/>
  <c r="G183" i="1"/>
  <c r="H182" i="1"/>
  <c r="G182" i="1"/>
  <c r="H181" i="1"/>
  <c r="G181" i="1"/>
  <c r="H180" i="1"/>
  <c r="G180" i="1"/>
  <c r="H179" i="1"/>
  <c r="G179" i="1"/>
  <c r="H178" i="1"/>
  <c r="G178" i="1"/>
  <c r="H177" i="1"/>
  <c r="G177" i="1"/>
  <c r="H176" i="1"/>
  <c r="G176" i="1"/>
  <c r="H175" i="1"/>
  <c r="G175" i="1"/>
  <c r="H173" i="1"/>
  <c r="G173" i="1"/>
  <c r="H172" i="1"/>
  <c r="G172" i="1"/>
  <c r="H171" i="1"/>
  <c r="G171" i="1"/>
  <c r="H170" i="1"/>
  <c r="G170" i="1"/>
  <c r="H169" i="1"/>
  <c r="G169" i="1"/>
  <c r="G168" i="1"/>
  <c r="H168" i="1"/>
  <c r="G167" i="1"/>
  <c r="H167" i="1"/>
  <c r="H165" i="1"/>
  <c r="G165" i="1"/>
  <c r="H164" i="1"/>
  <c r="G164" i="1"/>
  <c r="H163" i="1"/>
  <c r="G163" i="1"/>
  <c r="H162" i="1"/>
  <c r="G162" i="1"/>
  <c r="H159" i="1"/>
  <c r="G159" i="1"/>
  <c r="H158" i="1"/>
  <c r="G158" i="1"/>
  <c r="H157" i="1"/>
  <c r="G157" i="1"/>
  <c r="G155" i="1"/>
  <c r="H155" i="1"/>
  <c r="H154" i="1"/>
  <c r="G154" i="1"/>
  <c r="H153" i="1"/>
  <c r="G153" i="1"/>
  <c r="G152" i="1"/>
  <c r="H152" i="1"/>
  <c r="H151" i="1"/>
  <c r="G151" i="1"/>
  <c r="G147" i="1"/>
  <c r="H147" i="1"/>
  <c r="G146" i="1"/>
  <c r="H146" i="1"/>
  <c r="G145" i="1"/>
  <c r="H145" i="1"/>
  <c r="G144" i="1"/>
  <c r="H144" i="1"/>
  <c r="H143" i="1"/>
  <c r="G143" i="1"/>
  <c r="H142" i="1"/>
  <c r="G142" i="1"/>
  <c r="H141" i="1"/>
  <c r="G141" i="1"/>
  <c r="G140" i="1"/>
  <c r="H140" i="1"/>
  <c r="H139" i="1"/>
  <c r="G139" i="1"/>
  <c r="G138" i="1"/>
  <c r="H138" i="1"/>
  <c r="G135" i="1"/>
  <c r="H135" i="1"/>
  <c r="G134" i="1"/>
  <c r="H134" i="1"/>
  <c r="G133" i="1"/>
  <c r="H133" i="1"/>
  <c r="G132" i="1"/>
  <c r="H132" i="1"/>
  <c r="G129" i="1"/>
  <c r="H129" i="1"/>
  <c r="G128" i="1"/>
  <c r="H128" i="1"/>
  <c r="G127" i="1"/>
  <c r="H127" i="1"/>
  <c r="H126" i="1"/>
  <c r="G126" i="1"/>
  <c r="H124" i="1"/>
  <c r="G124" i="1"/>
  <c r="G123" i="1"/>
  <c r="H123" i="1"/>
  <c r="G120" i="1"/>
  <c r="H120" i="1"/>
  <c r="G119" i="1"/>
  <c r="H119" i="1"/>
  <c r="G118" i="1"/>
  <c r="H118" i="1"/>
  <c r="G117" i="1"/>
  <c r="H117" i="1"/>
  <c r="H115" i="1"/>
  <c r="G115" i="1"/>
  <c r="G114" i="1"/>
  <c r="H114" i="1"/>
  <c r="G113" i="1"/>
  <c r="H113" i="1"/>
  <c r="G112" i="1"/>
  <c r="H112" i="1"/>
  <c r="H111" i="1"/>
  <c r="G111" i="1"/>
  <c r="G110" i="1"/>
  <c r="H110" i="1"/>
  <c r="G109" i="1"/>
  <c r="H109" i="1"/>
  <c r="G107" i="1"/>
  <c r="H107" i="1"/>
  <c r="H106" i="1"/>
  <c r="G106" i="1"/>
  <c r="G105" i="1"/>
  <c r="H105" i="1"/>
  <c r="H104" i="1"/>
  <c r="G104" i="1"/>
  <c r="G101" i="1"/>
  <c r="H101" i="1"/>
  <c r="G100" i="1"/>
  <c r="H100" i="1"/>
  <c r="H99" i="1"/>
  <c r="G99" i="1"/>
  <c r="G98" i="1"/>
  <c r="H98" i="1"/>
  <c r="G97" i="1"/>
  <c r="H97" i="1"/>
  <c r="G96" i="1"/>
  <c r="H96" i="1"/>
  <c r="G95" i="1"/>
  <c r="H95" i="1"/>
  <c r="H93" i="1"/>
  <c r="G93" i="1"/>
  <c r="G92" i="1"/>
  <c r="H92" i="1"/>
  <c r="H91" i="1"/>
  <c r="G91" i="1"/>
  <c r="G90" i="1"/>
  <c r="H90" i="1"/>
  <c r="G89" i="1"/>
  <c r="H89" i="1"/>
  <c r="G88" i="1"/>
  <c r="H88" i="1"/>
  <c r="G86" i="1"/>
  <c r="H86" i="1"/>
  <c r="G85" i="1"/>
  <c r="H85" i="1"/>
  <c r="G84" i="1"/>
  <c r="H84" i="1"/>
  <c r="G83" i="1"/>
  <c r="H83" i="1"/>
  <c r="G82" i="1"/>
  <c r="H82" i="1"/>
  <c r="G81" i="1"/>
  <c r="H81" i="1"/>
  <c r="H80" i="1"/>
  <c r="G80" i="1"/>
  <c r="H77" i="1"/>
  <c r="G77" i="1"/>
  <c r="H76" i="1"/>
  <c r="G76" i="1"/>
  <c r="H75" i="1"/>
  <c r="G75" i="1"/>
  <c r="G74" i="1"/>
  <c r="H74" i="1"/>
  <c r="H72" i="1"/>
  <c r="G72" i="1"/>
  <c r="H71" i="1"/>
  <c r="G71" i="1"/>
  <c r="H69" i="1"/>
  <c r="G69" i="1"/>
  <c r="H68" i="1"/>
  <c r="G68" i="1"/>
  <c r="H66" i="1"/>
  <c r="G66" i="1"/>
  <c r="G65" i="1"/>
  <c r="H65" i="1"/>
  <c r="H63" i="1"/>
  <c r="G63" i="1"/>
  <c r="G62" i="1"/>
  <c r="H62" i="1"/>
  <c r="H61" i="1"/>
  <c r="G61" i="1"/>
  <c r="G59" i="1"/>
  <c r="H59" i="1"/>
  <c r="H58" i="1"/>
  <c r="G58" i="1"/>
  <c r="G56" i="1"/>
  <c r="H56" i="1"/>
  <c r="H55" i="1"/>
  <c r="G55" i="1"/>
  <c r="G53" i="1"/>
  <c r="H53" i="1"/>
  <c r="G52" i="1"/>
  <c r="H52" i="1"/>
  <c r="G51" i="1"/>
  <c r="H51" i="1"/>
  <c r="H50" i="1"/>
  <c r="G50" i="1"/>
  <c r="H48" i="1"/>
  <c r="G48" i="1"/>
  <c r="H47" i="1"/>
  <c r="G47" i="1"/>
  <c r="H44" i="1"/>
  <c r="G44" i="1"/>
  <c r="G43" i="1"/>
  <c r="H43" i="1"/>
  <c r="H42" i="1"/>
  <c r="G42" i="1"/>
  <c r="G41" i="1"/>
  <c r="H41" i="1"/>
  <c r="H38" i="1"/>
  <c r="G38" i="1"/>
  <c r="G37" i="1"/>
  <c r="H37" i="1"/>
  <c r="G36" i="1"/>
  <c r="H36" i="1"/>
  <c r="H34" i="1"/>
  <c r="G34" i="1"/>
  <c r="G33" i="1"/>
  <c r="H33" i="1"/>
  <c r="H31" i="1"/>
  <c r="G31" i="1"/>
  <c r="H30" i="1"/>
  <c r="G30" i="1"/>
  <c r="H29" i="1"/>
  <c r="G29" i="1"/>
  <c r="H28" i="1"/>
  <c r="G28" i="1"/>
  <c r="H27" i="1"/>
  <c r="G27" i="1"/>
  <c r="G26" i="1"/>
  <c r="H26" i="1"/>
  <c r="G24" i="1"/>
  <c r="H24" i="1"/>
  <c r="G23" i="1"/>
  <c r="H23" i="1"/>
  <c r="G22" i="1"/>
  <c r="H22" i="1"/>
  <c r="G21" i="1"/>
  <c r="H21" i="1"/>
  <c r="G20" i="1"/>
  <c r="H20" i="1"/>
  <c r="H18" i="1"/>
  <c r="G18" i="1"/>
  <c r="H17" i="1"/>
  <c r="G17" i="1"/>
  <c r="H16" i="1"/>
  <c r="G16" i="1"/>
  <c r="H15" i="1"/>
  <c r="G15" i="1"/>
  <c r="G14" i="1"/>
  <c r="H14" i="1"/>
  <c r="G12" i="1"/>
  <c r="H12" i="1"/>
  <c r="H11" i="1"/>
  <c r="G11" i="1"/>
  <c r="H10" i="1"/>
  <c r="G10" i="1"/>
  <c r="G9" i="1"/>
  <c r="H9" i="1"/>
  <c r="G8" i="1"/>
  <c r="H8" i="1"/>
  <c r="H7" i="1"/>
  <c r="G7" i="1"/>
  <c r="H6" i="1"/>
  <c r="G6" i="1"/>
  <c r="H5" i="1"/>
  <c r="G5" i="1"/>
  <c r="B287" i="9"/>
  <c r="B282" i="9"/>
  <c r="B280" i="9"/>
  <c r="B272" i="9"/>
  <c r="B243" i="9"/>
  <c r="G344" i="9" l="1"/>
  <c r="E344" i="9" s="1"/>
  <c r="B344" i="9" s="1"/>
  <c r="K1481" i="9"/>
  <c r="I39" i="3"/>
  <c r="C1621" i="1"/>
  <c r="E342" i="9"/>
  <c r="B343" i="9"/>
  <c r="E345" i="9"/>
  <c r="I10" i="3" s="1"/>
  <c r="B346" i="9"/>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I31" i="3"/>
  <c r="D1537" i="1"/>
  <c r="E347" i="9"/>
  <c r="B348" i="9"/>
  <c r="G1401" i="1"/>
  <c r="H1401" i="1"/>
  <c r="H9" i="3"/>
  <c r="F141" i="6"/>
  <c r="H31" i="3"/>
  <c r="C1537" i="1"/>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80" i="1"/>
  <c r="H1180" i="1"/>
  <c r="G1176" i="1"/>
  <c r="H1176" i="1"/>
  <c r="F69" i="5"/>
  <c r="H23" i="3"/>
  <c r="C1074" i="1"/>
  <c r="D6" i="5"/>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G1017" i="1"/>
  <c r="H1017" i="1"/>
  <c r="G1013" i="1"/>
  <c r="H1013" i="1"/>
  <c r="D1011" i="1"/>
  <c r="H299" i="9"/>
  <c r="G1012" i="1"/>
  <c r="H1012"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D529" i="1"/>
  <c r="E640" i="4"/>
  <c r="D634" i="1" s="1"/>
  <c r="F535" i="4"/>
  <c r="C529" i="1"/>
  <c r="D640" i="4"/>
  <c r="G530" i="1"/>
  <c r="H530"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E360" i="4"/>
  <c r="D356" i="1"/>
  <c r="G357" i="1"/>
  <c r="H357" i="1"/>
  <c r="F360" i="4"/>
  <c r="D418" i="4"/>
  <c r="C355" i="1"/>
  <c r="G356" i="1"/>
  <c r="H356" i="1"/>
  <c r="G353" i="1"/>
  <c r="H353" i="1"/>
  <c r="G350" i="1"/>
  <c r="H350" i="1"/>
  <c r="G349" i="1"/>
  <c r="H349" i="1"/>
  <c r="G344" i="1"/>
  <c r="H344" i="1"/>
  <c r="G341" i="1"/>
  <c r="H341" i="1"/>
  <c r="G336" i="1"/>
  <c r="H336" i="1"/>
  <c r="G331" i="1"/>
  <c r="H331" i="1"/>
  <c r="G322" i="1"/>
  <c r="H322" i="1"/>
  <c r="G317" i="1"/>
  <c r="H317" i="1"/>
  <c r="G316" i="1"/>
  <c r="H316" i="1"/>
  <c r="G309" i="1"/>
  <c r="H309" i="1"/>
  <c r="D304" i="1"/>
  <c r="E308" i="4"/>
  <c r="G305" i="1"/>
  <c r="H305" i="1"/>
  <c r="G304" i="1"/>
  <c r="H304"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H230" i="1"/>
  <c r="G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D149" i="1"/>
  <c r="E152" i="4"/>
  <c r="G150" i="1"/>
  <c r="H150" i="1"/>
  <c r="G149" i="1"/>
  <c r="H149" i="1"/>
  <c r="B24" i="9"/>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H70" i="1"/>
  <c r="G70" i="1"/>
  <c r="H67" i="1"/>
  <c r="G67" i="1"/>
  <c r="G64" i="1"/>
  <c r="H64" i="1"/>
  <c r="G60" i="1"/>
  <c r="H60" i="1"/>
  <c r="G57" i="1"/>
  <c r="H57" i="1"/>
  <c r="G54" i="1"/>
  <c r="H54" i="1"/>
  <c r="G49" i="1"/>
  <c r="H49" i="1"/>
  <c r="G46" i="1"/>
  <c r="H46" i="1"/>
  <c r="G45" i="1"/>
  <c r="H45" i="1"/>
  <c r="F43" i="4"/>
  <c r="C39" i="1"/>
  <c r="G40" i="1"/>
  <c r="H40" i="1"/>
  <c r="G35" i="1"/>
  <c r="H35" i="1"/>
  <c r="G32" i="1"/>
  <c r="H32" i="1"/>
  <c r="G25" i="1"/>
  <c r="H25" i="1"/>
  <c r="G19" i="1"/>
  <c r="H19" i="1"/>
  <c r="H13" i="1"/>
  <c r="G13" i="1"/>
  <c r="D3" i="1"/>
  <c r="E6" i="4"/>
  <c r="F7" i="4"/>
  <c r="D6" i="4"/>
  <c r="D301" i="4" s="1"/>
  <c r="C3" i="1"/>
  <c r="H4" i="1"/>
  <c r="G4" i="1"/>
  <c r="E309" i="9"/>
  <c r="B309" i="9" s="1"/>
  <c r="E180" i="9"/>
  <c r="I1581" i="1"/>
  <c r="I1579" i="1"/>
  <c r="I1578" i="1"/>
  <c r="I1576" i="1"/>
  <c r="I1574" i="1"/>
  <c r="I1573" i="1"/>
  <c r="I1570" i="1"/>
  <c r="I1569" i="1"/>
  <c r="I1568" i="1"/>
  <c r="I1566" i="1"/>
  <c r="I1565" i="1"/>
  <c r="I1564" i="1"/>
  <c r="I1562" i="1"/>
  <c r="I1560" i="1"/>
  <c r="I1557" i="1"/>
  <c r="I1554" i="1"/>
  <c r="I1553" i="1"/>
  <c r="I1552" i="1"/>
  <c r="I1549" i="1"/>
  <c r="I1545" i="1"/>
  <c r="I1543" i="1"/>
  <c r="I1542" i="1"/>
  <c r="I1541" i="1"/>
  <c r="H11" i="3" l="1"/>
  <c r="G1621" i="1"/>
  <c r="H1621" i="1"/>
  <c r="I9" i="3"/>
  <c r="K3" i="9"/>
  <c r="G1537" i="1"/>
  <c r="H1537" i="1"/>
  <c r="G1074" i="1"/>
  <c r="H1074" i="1"/>
  <c r="F6" i="5"/>
  <c r="C1011" i="1"/>
  <c r="G299" i="9"/>
  <c r="E299" i="9" s="1"/>
  <c r="G306" i="9"/>
  <c r="E306" i="9" s="1"/>
  <c r="B306" i="9" s="1"/>
  <c r="G529" i="1"/>
  <c r="H529" i="1"/>
  <c r="C634" i="1"/>
  <c r="F640" i="4"/>
  <c r="G633" i="1"/>
  <c r="H633" i="1"/>
  <c r="G642" i="1"/>
  <c r="H642" i="1"/>
  <c r="G641" i="1"/>
  <c r="H641" i="1"/>
  <c r="D355" i="1"/>
  <c r="E418" i="4"/>
  <c r="D413" i="1" s="1"/>
  <c r="C413" i="1"/>
  <c r="F418" i="4"/>
  <c r="G355" i="1"/>
  <c r="H355" i="1"/>
  <c r="F308" i="4"/>
  <c r="E417" i="4"/>
  <c r="D412" i="1" s="1"/>
  <c r="D303" i="1"/>
  <c r="F152" i="4"/>
  <c r="E299" i="4"/>
  <c r="I18" i="3"/>
  <c r="D148" i="1"/>
  <c r="C297" i="1"/>
  <c r="F301" i="4"/>
  <c r="G20" i="9"/>
  <c r="D644" i="4"/>
  <c r="C418" i="1"/>
  <c r="G39" i="1"/>
  <c r="H39" i="1"/>
  <c r="E422" i="4"/>
  <c r="D2" i="1"/>
  <c r="E300" i="4"/>
  <c r="D296" i="1" s="1"/>
  <c r="I17" i="3"/>
  <c r="D300" i="4"/>
  <c r="H17" i="3"/>
  <c r="F6" i="4"/>
  <c r="C2" i="1"/>
  <c r="D422" i="4"/>
  <c r="D425" i="4" s="1"/>
  <c r="G3" i="1"/>
  <c r="H3" i="1"/>
  <c r="B180" i="9"/>
  <c r="N3" i="9" l="1"/>
  <c r="I11" i="3"/>
  <c r="G1011" i="1"/>
  <c r="H1011" i="1"/>
  <c r="H8" i="3"/>
  <c r="B299" i="9"/>
  <c r="G634" i="1"/>
  <c r="H634" i="1"/>
  <c r="G413" i="1"/>
  <c r="H413" i="1"/>
  <c r="H303" i="1"/>
  <c r="G303" i="1"/>
  <c r="F299" i="4"/>
  <c r="E301" i="4"/>
  <c r="E423" i="4"/>
  <c r="E424" i="4" s="1"/>
  <c r="D419" i="1" s="1"/>
  <c r="D295" i="1"/>
  <c r="H148" i="1"/>
  <c r="G148" i="1"/>
  <c r="C638" i="1"/>
  <c r="D646" i="4"/>
  <c r="C420" i="1"/>
  <c r="E643" i="4"/>
  <c r="D417" i="1"/>
  <c r="C296" i="1"/>
  <c r="F300" i="4"/>
  <c r="G2" i="1"/>
  <c r="H2" i="1"/>
  <c r="F422" i="4"/>
  <c r="D424" i="4"/>
  <c r="D643" i="4"/>
  <c r="C417" i="1"/>
  <c r="G412" i="1"/>
  <c r="H412" i="1"/>
  <c r="M3" i="9" l="1"/>
  <c r="D297" i="1"/>
  <c r="F423" i="4"/>
  <c r="H20" i="9"/>
  <c r="E20" i="9" s="1"/>
  <c r="B20" i="9" s="1"/>
  <c r="E644" i="4"/>
  <c r="E645" i="4" s="1"/>
  <c r="E425" i="4"/>
  <c r="D418" i="1"/>
  <c r="H295" i="1"/>
  <c r="G295" i="1"/>
  <c r="C640" i="1"/>
  <c r="D637" i="1"/>
  <c r="G296" i="1"/>
  <c r="H296" i="1"/>
  <c r="F424" i="4"/>
  <c r="C419" i="1"/>
  <c r="D645" i="4"/>
  <c r="D650" i="4" s="1"/>
  <c r="C637" i="1"/>
  <c r="F643" i="4"/>
  <c r="G417" i="1"/>
  <c r="H417" i="1"/>
  <c r="G334" i="9" l="1"/>
  <c r="H334" i="9"/>
  <c r="H297" i="1"/>
  <c r="G297" i="1"/>
  <c r="F644" i="4"/>
  <c r="E646" i="4"/>
  <c r="E649" i="4" s="1"/>
  <c r="D638" i="1"/>
  <c r="F425" i="4"/>
  <c r="D420" i="1"/>
  <c r="H418" i="1"/>
  <c r="G418" i="1"/>
  <c r="H20" i="3"/>
  <c r="C644" i="1"/>
  <c r="D639" i="1"/>
  <c r="G419" i="1"/>
  <c r="H419" i="1"/>
  <c r="F645" i="4"/>
  <c r="D649" i="4"/>
  <c r="C639" i="1"/>
  <c r="G637" i="1"/>
  <c r="H637" i="1"/>
  <c r="F646" i="4" l="1"/>
  <c r="D640" i="1"/>
  <c r="E650" i="4"/>
  <c r="G297" i="9" s="1"/>
  <c r="E297" i="9" s="1"/>
  <c r="B297" i="9" s="1"/>
  <c r="H638" i="1"/>
  <c r="G638" i="1"/>
  <c r="H420" i="1"/>
  <c r="G420" i="1"/>
  <c r="I19" i="3"/>
  <c r="D643" i="1"/>
  <c r="F649" i="4"/>
  <c r="H19" i="3"/>
  <c r="C643" i="1"/>
  <c r="G639" i="1"/>
  <c r="H639" i="1"/>
  <c r="E334" i="9"/>
  <c r="H640" i="1" l="1"/>
  <c r="G640" i="1"/>
  <c r="F650" i="4"/>
  <c r="I20" i="3"/>
  <c r="D644" i="1"/>
  <c r="H7" i="3" s="1"/>
  <c r="G643" i="1"/>
  <c r="H643" i="1"/>
  <c r="B334" i="9"/>
  <c r="E298" i="9"/>
  <c r="I8" i="3" s="1"/>
  <c r="J3" i="9" l="1"/>
  <c r="H644" i="1"/>
  <c r="G644" i="1"/>
  <c r="J5" i="9" l="1"/>
  <c r="J6" i="9"/>
  <c r="K7" i="9"/>
  <c r="I8" i="9"/>
  <c r="I9" i="9"/>
  <c r="K9" i="9"/>
  <c r="J10" i="9"/>
  <c r="I11" i="9"/>
  <c r="J12" i="9"/>
  <c r="K13" i="9"/>
  <c r="I5" i="9"/>
  <c r="K5" i="9"/>
  <c r="I6" i="9"/>
  <c r="K6" i="9"/>
  <c r="J7" i="9"/>
  <c r="J8" i="9"/>
  <c r="K8" i="9"/>
  <c r="M16" i="9"/>
  <c r="L16" i="9"/>
  <c r="F16" i="9" s="1"/>
  <c r="G16" i="9"/>
  <c r="I17" i="9"/>
  <c r="L15" i="9"/>
  <c r="G17" i="9"/>
  <c r="H15" i="9"/>
  <c r="J17" i="9"/>
  <c r="H17" i="9"/>
  <c r="H16" i="9"/>
  <c r="G21" i="9"/>
  <c r="H21" i="9"/>
  <c r="G22" i="9"/>
  <c r="H22" i="9"/>
  <c r="M15" i="9"/>
  <c r="G15" i="9"/>
  <c r="J11" i="9"/>
  <c r="K11" i="9"/>
  <c r="I12" i="9"/>
  <c r="K12" i="9"/>
  <c r="J13" i="9"/>
  <c r="I7" i="9"/>
  <c r="K10" i="9"/>
  <c r="I13" i="9"/>
  <c r="J9" i="9"/>
  <c r="G18" i="9"/>
  <c r="H295" i="9"/>
  <c r="H18" i="9"/>
  <c r="L293" i="9"/>
  <c r="F293" i="9" s="1"/>
  <c r="G295" i="9"/>
  <c r="E295" i="9" s="1"/>
  <c r="E10" i="9" l="1"/>
  <c r="B10" i="9" s="1"/>
  <c r="E6" i="9"/>
  <c r="B6" i="9" s="1"/>
  <c r="E16" i="9"/>
  <c r="B16" i="9" s="1"/>
  <c r="E11" i="9"/>
  <c r="B11" i="9" s="1"/>
  <c r="E5" i="9"/>
  <c r="B5" i="9" s="1"/>
  <c r="F15" i="9"/>
  <c r="F14" i="9" s="1"/>
  <c r="F23" i="9"/>
  <c r="F3" i="9" s="1"/>
  <c r="B293" i="9"/>
  <c r="E23" i="9"/>
  <c r="I7" i="3" s="1"/>
  <c r="B295" i="9"/>
  <c r="E21" i="9"/>
  <c r="B21" i="9" s="1"/>
  <c r="E22" i="9"/>
  <c r="B22" i="9" s="1"/>
  <c r="E15" i="9"/>
  <c r="E12" i="9"/>
  <c r="B12" i="9" s="1"/>
  <c r="E7" i="9"/>
  <c r="E17" i="9"/>
  <c r="B17" i="9" s="1"/>
  <c r="E13" i="9"/>
  <c r="B13" i="9" s="1"/>
  <c r="E18" i="9"/>
  <c r="B18" i="9" s="1"/>
  <c r="E8" i="9"/>
  <c r="B8" i="9" s="1"/>
  <c r="E9" i="9"/>
  <c r="B9" i="9" s="1"/>
  <c r="B7" i="9" l="1"/>
  <c r="E4" i="9"/>
  <c r="E14" i="9"/>
  <c r="B15" i="9"/>
  <c r="E3" i="9" l="1"/>
  <c r="I13" i="3"/>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<sst xmlns="http://schemas.openxmlformats.org/spreadsheetml/2006/main" count="4733" uniqueCount="3657">
  <si>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</si>
  <si>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</si>
  <si>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</si>
  <si>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</si>
  <si>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</si>
  <si>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</si>
  <si>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</si>
  <si>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</si>
  <si>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</si>
  <si>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</si>
  <si>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</si>
  <si>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</si>
  <si>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</si>
  <si>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</si>
  <si>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</si>
  <si>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</si>
  <si>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</si>
  <si>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</si>
  <si>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</si>
  <si>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</si>
  <si>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</si>
  <si>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</si>
  <si>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</si>
  <si>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</si>
  <si>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</si>
  <si>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</si>
  <si>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</si>
  <si>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</si>
  <si>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</si>
  <si>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</si>
  <si>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</si>
  <si>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ĐURĐEVAC</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</si>
  <si>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</si>
  <si>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</si>
  <si>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</si>
  <si>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</si>
  <si>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</si>
  <si>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</si>
  <si>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</si>
  <si>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</si>
  <si>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</si>
  <si>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</si>
  <si>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</si>
  <si>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</si>
  <si>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</si>
  <si>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</si>
  <si>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</si>
  <si>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</si>
  <si>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</si>
  <si>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</si>
  <si>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</si>
  <si>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</si>
  <si>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</si>
  <si>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</si>
  <si>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</si>
  <si>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</si>
  <si>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</si>
  <si>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</si>
  <si>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27812 - GRAD ĐURĐEVAC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</si>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</sst>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11296699.09</v>
      </c>
      <c r="D2" s="7">
        <f>'PR-RAS'!E6</f>
        <v>15852656.149999999</v>
      </c>
      <c r="E2" s="7">
        <v>0</v>
      </c>
      <c r="F2" s="7">
        <v>0</v>
      </c>
      <c r="G2" s="8">
        <f t="shared" ref="G2:G274" si="0">(B2/1000)*(C2*1+D2*2)</f>
        <v>43002.01139</v>
      </c>
      <c r="H2" s="8">
        <f t="shared" ref="H2:H274" si="1">ABS(C2-ROUND(C2,0))+ABS(D2-ROUND(D2,0))</f>
        <v>0.23999999836087227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2947937.08</v>
      </c>
      <c r="D3" s="2">
        <f>'PR-RAS'!E7</f>
        <v>3405286.5599999996</v>
      </c>
      <c r="E3" s="2">
        <v>0</v>
      </c>
      <c r="F3" s="2">
        <v>0</v>
      </c>
      <c r="G3" s="3">
        <f t="shared" si="0"/>
        <v>19517.020399999998</v>
      </c>
      <c r="H3" s="3">
        <f t="shared" si="1"/>
        <v>0.52000000048428774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2745023.23</v>
      </c>
      <c r="D4" s="2">
        <f>'PR-RAS'!E8</f>
        <v>3159425.9299999997</v>
      </c>
      <c r="E4" s="2">
        <v>0</v>
      </c>
      <c r="F4" s="2">
        <v>0</v>
      </c>
      <c r="G4" s="3">
        <f t="shared" si="0"/>
        <v>27191.62527</v>
      </c>
      <c r="H4" s="3">
        <f t="shared" si="1"/>
        <v>0.30000000027939677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2540165.7400000002</v>
      </c>
      <c r="D5" s="2">
        <f>'PR-RAS'!E9</f>
        <v>3072752.65</v>
      </c>
      <c r="E5" s="2">
        <v>0</v>
      </c>
      <c r="F5" s="2">
        <v>0</v>
      </c>
      <c r="G5" s="3">
        <f t="shared" si="0"/>
        <v>34742.684159999997</v>
      </c>
      <c r="H5" s="3">
        <f t="shared" si="1"/>
        <v>0.60999999986961484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243431.83</v>
      </c>
      <c r="D6" s="2">
        <f>'PR-RAS'!E10</f>
        <v>256898.57</v>
      </c>
      <c r="E6" s="2">
        <v>0</v>
      </c>
      <c r="F6" s="2">
        <v>0</v>
      </c>
      <c r="G6" s="3">
        <f t="shared" si="0"/>
        <v>3786.1448500000001</v>
      </c>
      <c r="H6" s="3">
        <f t="shared" si="1"/>
        <v>0.60000000000582077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234529.57</v>
      </c>
      <c r="D7" s="2">
        <f>'PR-RAS'!E11</f>
        <v>208261.2</v>
      </c>
      <c r="E7" s="2">
        <v>0</v>
      </c>
      <c r="F7" s="2">
        <v>0</v>
      </c>
      <c r="G7" s="3">
        <f t="shared" si="0"/>
        <v>3906.3118199999999</v>
      </c>
      <c r="H7" s="3">
        <f t="shared" si="1"/>
        <v>0.63000000000465661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16527.509999999998</v>
      </c>
      <c r="D8" s="2">
        <f>'PR-RAS'!E12</f>
        <v>16004.67</v>
      </c>
      <c r="E8" s="2">
        <v>0</v>
      </c>
      <c r="F8" s="2">
        <v>0</v>
      </c>
      <c r="G8" s="3">
        <f t="shared" si="0"/>
        <v>339.75794999999999</v>
      </c>
      <c r="H8" s="3">
        <f t="shared" si="1"/>
        <v>0.82000000000152795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289631.42</v>
      </c>
      <c r="D11" s="2">
        <f>'PR-RAS'!E15</f>
        <v>394491.16</v>
      </c>
      <c r="E11" s="2">
        <v>0</v>
      </c>
      <c r="F11" s="2">
        <v>0</v>
      </c>
      <c r="G11" s="3">
        <f t="shared" si="0"/>
        <v>10786.1374</v>
      </c>
      <c r="H11" s="3">
        <f t="shared" si="1"/>
        <v>0.57999999995809048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176530.51</v>
      </c>
      <c r="D19" s="2">
        <f>'PR-RAS'!E23</f>
        <v>214507.12</v>
      </c>
      <c r="E19" s="2">
        <v>0</v>
      </c>
      <c r="F19" s="2">
        <v>0</v>
      </c>
      <c r="G19" s="3">
        <f t="shared" si="0"/>
        <v>10899.805499999999</v>
      </c>
      <c r="H19" s="3">
        <f t="shared" si="1"/>
        <v>0.60999999998603016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6338.94</v>
      </c>
      <c r="D20" s="2">
        <f>'PR-RAS'!E24</f>
        <v>23340.54</v>
      </c>
      <c r="E20" s="2">
        <v>0</v>
      </c>
      <c r="F20" s="2">
        <v>0</v>
      </c>
      <c r="G20" s="3">
        <f t="shared" si="0"/>
        <v>1007.3803800000001</v>
      </c>
      <c r="H20" s="3">
        <f t="shared" si="1"/>
        <v>0.51999999999952706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170191.57</v>
      </c>
      <c r="D23" s="2">
        <f>'PR-RAS'!E27</f>
        <v>191166.58</v>
      </c>
      <c r="E23" s="2">
        <v>0</v>
      </c>
      <c r="F23" s="2">
        <v>0</v>
      </c>
      <c r="G23" s="3">
        <f t="shared" si="0"/>
        <v>12155.544059999998</v>
      </c>
      <c r="H23" s="3">
        <f t="shared" si="1"/>
        <v>0.85000000000582077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26383.34</v>
      </c>
      <c r="D25" s="2">
        <f>'PR-RAS'!E29</f>
        <v>31353.51</v>
      </c>
      <c r="E25" s="2">
        <v>0</v>
      </c>
      <c r="F25" s="2">
        <v>0</v>
      </c>
      <c r="G25" s="3">
        <f t="shared" si="0"/>
        <v>2138.1686399999999</v>
      </c>
      <c r="H25" s="3">
        <f t="shared" si="1"/>
        <v>0.83000000000174623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26383.34</v>
      </c>
      <c r="D27" s="2">
        <f>'PR-RAS'!E31</f>
        <v>31353.51</v>
      </c>
      <c r="E27" s="2">
        <v>0</v>
      </c>
      <c r="F27" s="2">
        <v>0</v>
      </c>
      <c r="G27" s="3">
        <f t="shared" si="0"/>
        <v>2316.3493599999997</v>
      </c>
      <c r="H27" s="3">
        <f t="shared" si="1"/>
        <v>0.83000000000174623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6446113.4800000004</v>
      </c>
      <c r="D45" s="2">
        <f>'PR-RAS'!E49</f>
        <v>10523056.1</v>
      </c>
      <c r="E45" s="2">
        <v>0</v>
      </c>
      <c r="F45" s="2">
        <v>0</v>
      </c>
      <c r="G45" s="3">
        <f t="shared" si="0"/>
        <v>1209657.92992</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43802.12</v>
      </c>
      <c r="D49" s="2">
        <f>'PR-RAS'!E53</f>
        <v>18212.34</v>
      </c>
      <c r="E49" s="2">
        <v>0</v>
      </c>
      <c r="F49" s="2">
        <v>0</v>
      </c>
      <c r="G49" s="3">
        <f t="shared" si="0"/>
        <v>3850.8864000000003</v>
      </c>
      <c r="H49" s="3">
        <f t="shared" si="1"/>
        <v>0.46000000000276486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43802.12</v>
      </c>
      <c r="D52" s="2">
        <f>'PR-RAS'!E56</f>
        <v>18212.34</v>
      </c>
      <c r="E52" s="2">
        <v>0</v>
      </c>
      <c r="F52" s="2">
        <v>0</v>
      </c>
      <c r="G52" s="3">
        <f t="shared" si="0"/>
        <v>4091.5668000000001</v>
      </c>
      <c r="H52" s="3">
        <f t="shared" si="1"/>
        <v>0.46000000000276486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1985686.44</v>
      </c>
      <c r="D54" s="2">
        <f>'PR-RAS'!E58</f>
        <v>2933294.43</v>
      </c>
      <c r="E54" s="2">
        <v>0</v>
      </c>
      <c r="F54" s="2">
        <v>0</v>
      </c>
      <c r="G54" s="3">
        <f t="shared" si="0"/>
        <v>416170.59090000001</v>
      </c>
      <c r="H54" s="3">
        <f t="shared" si="1"/>
        <v>0.87000000011175871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1302404.6100000001</v>
      </c>
      <c r="D55" s="2">
        <f>'PR-RAS'!E59</f>
        <v>275130.56</v>
      </c>
      <c r="E55" s="2">
        <v>0</v>
      </c>
      <c r="F55" s="2">
        <v>0</v>
      </c>
      <c r="G55" s="3">
        <f t="shared" si="0"/>
        <v>100043.94942</v>
      </c>
      <c r="H55" s="3">
        <f t="shared" si="1"/>
        <v>0.82999999989988282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683281.83</v>
      </c>
      <c r="D56" s="2">
        <f>'PR-RAS'!E60</f>
        <v>2658163.87</v>
      </c>
      <c r="E56" s="2">
        <v>0</v>
      </c>
      <c r="F56" s="2">
        <v>0</v>
      </c>
      <c r="G56" s="3">
        <f t="shared" si="0"/>
        <v>329978.52635</v>
      </c>
      <c r="H56" s="3">
        <f t="shared" si="1"/>
        <v>0.29999999993015081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182144.91999999998</v>
      </c>
      <c r="D57" s="2">
        <f>'PR-RAS'!E61</f>
        <v>348548.95999999996</v>
      </c>
      <c r="E57" s="2">
        <v>0</v>
      </c>
      <c r="F57" s="2">
        <v>0</v>
      </c>
      <c r="G57" s="3">
        <f t="shared" si="0"/>
        <v>49237.599039999994</v>
      </c>
      <c r="H57" s="3">
        <f t="shared" si="1"/>
        <v>0.12000000005355105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175307.87</v>
      </c>
      <c r="D58" s="2">
        <f>'PR-RAS'!E62</f>
        <v>190548.96</v>
      </c>
      <c r="E58" s="2">
        <v>0</v>
      </c>
      <c r="F58" s="2">
        <v>0</v>
      </c>
      <c r="G58" s="3">
        <f t="shared" si="0"/>
        <v>31715.130030000004</v>
      </c>
      <c r="H58" s="3">
        <f t="shared" si="1"/>
        <v>0.17000000001280569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6837.05</v>
      </c>
      <c r="D59" s="2">
        <f>'PR-RAS'!E63</f>
        <v>158000</v>
      </c>
      <c r="E59" s="2">
        <v>0</v>
      </c>
      <c r="F59" s="2">
        <v>0</v>
      </c>
      <c r="G59" s="3">
        <f t="shared" si="0"/>
        <v>18724.548900000002</v>
      </c>
      <c r="H59" s="3">
        <f t="shared" si="1"/>
        <v>5.0000000000181899E-2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490308.32</v>
      </c>
      <c r="D60" s="2">
        <f>'PR-RAS'!E64</f>
        <v>1638857.2999999998</v>
      </c>
      <c r="E60" s="2">
        <v>0</v>
      </c>
      <c r="F60" s="2">
        <v>0</v>
      </c>
      <c r="G60" s="3">
        <f t="shared" si="0"/>
        <v>222313.35227999996</v>
      </c>
      <c r="H60" s="3">
        <f t="shared" si="1"/>
        <v>0.6199999998207204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443471.44</v>
      </c>
      <c r="D61" s="2">
        <f>'PR-RAS'!E65</f>
        <v>484620.4</v>
      </c>
      <c r="E61" s="2">
        <v>0</v>
      </c>
      <c r="F61" s="2">
        <v>0</v>
      </c>
      <c r="G61" s="3">
        <f t="shared" si="0"/>
        <v>84762.734400000001</v>
      </c>
      <c r="H61" s="3">
        <f t="shared" si="1"/>
        <v>0.84000000002561137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46836.88</v>
      </c>
      <c r="D62" s="2">
        <f>'PR-RAS'!E66</f>
        <v>45492</v>
      </c>
      <c r="E62" s="2">
        <v>0</v>
      </c>
      <c r="F62" s="2">
        <v>0</v>
      </c>
      <c r="G62" s="3">
        <f t="shared" si="0"/>
        <v>8407.0736799999995</v>
      </c>
      <c r="H62" s="3">
        <f t="shared" si="1"/>
        <v>0.12000000000261934</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1108744.8999999999</v>
      </c>
      <c r="E63" s="2">
        <v>0</v>
      </c>
      <c r="F63" s="2">
        <v>0</v>
      </c>
      <c r="G63" s="3">
        <f>(B63/1000)*(C63*1+D63*2)</f>
        <v>137484.3676</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373306</v>
      </c>
      <c r="D64" s="2">
        <f>'PR-RAS'!E68</f>
        <v>242184</v>
      </c>
      <c r="E64" s="2">
        <v>0</v>
      </c>
      <c r="F64" s="2">
        <v>0</v>
      </c>
      <c r="G64" s="3">
        <f t="shared" si="0"/>
        <v>54033.462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273306</v>
      </c>
      <c r="D65" s="2">
        <f>'PR-RAS'!E69</f>
        <v>242184</v>
      </c>
      <c r="E65" s="2">
        <v>0</v>
      </c>
      <c r="F65" s="2">
        <v>0</v>
      </c>
      <c r="G65" s="3">
        <f t="shared" si="0"/>
        <v>48491.135999999999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100000</v>
      </c>
      <c r="D66" s="2">
        <f>'PR-RAS'!E70</f>
        <v>0</v>
      </c>
      <c r="E66" s="2">
        <v>0</v>
      </c>
      <c r="F66" s="2">
        <v>0</v>
      </c>
      <c r="G66" s="3">
        <f t="shared" si="0"/>
        <v>6500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3370865.68</v>
      </c>
      <c r="D70" s="2">
        <f>'PR-RAS'!E74</f>
        <v>5341959.07</v>
      </c>
      <c r="E70" s="2">
        <v>0</v>
      </c>
      <c r="F70" s="2">
        <v>0</v>
      </c>
      <c r="G70" s="3">
        <f t="shared" si="0"/>
        <v>969780.08358000009</v>
      </c>
      <c r="H70" s="3">
        <f t="shared" si="1"/>
        <v>0.39000000013038516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571655.43000000005</v>
      </c>
      <c r="D71" s="2">
        <f>'PR-RAS'!E75</f>
        <v>362394.7</v>
      </c>
      <c r="E71" s="2">
        <v>0</v>
      </c>
      <c r="F71" s="2">
        <v>0</v>
      </c>
      <c r="G71" s="3">
        <f t="shared" si="0"/>
        <v>90751.138100000011</v>
      </c>
      <c r="H71" s="3">
        <f t="shared" si="1"/>
        <v>0.73000000003958121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2799210.25</v>
      </c>
      <c r="D72" s="2">
        <f>'PR-RAS'!E76</f>
        <v>4979564.37</v>
      </c>
      <c r="E72" s="2">
        <v>0</v>
      </c>
      <c r="F72" s="2">
        <v>0</v>
      </c>
      <c r="G72" s="3">
        <f t="shared" si="0"/>
        <v>905842.06828999997</v>
      </c>
      <c r="H72" s="3">
        <f t="shared" si="1"/>
        <v>0.62000000011175871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709922.83</v>
      </c>
      <c r="D78" s="2">
        <f>'PR-RAS'!E82</f>
        <v>761293.37999999989</v>
      </c>
      <c r="E78" s="2">
        <v>0</v>
      </c>
      <c r="F78" s="2">
        <v>0</v>
      </c>
      <c r="G78" s="3">
        <f t="shared" si="0"/>
        <v>171903.23843</v>
      </c>
      <c r="H78" s="3">
        <f t="shared" si="1"/>
        <v>0.54999999993015081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159.24</v>
      </c>
      <c r="D79" s="2">
        <f>'PR-RAS'!E83</f>
        <v>631.59</v>
      </c>
      <c r="E79" s="2">
        <v>0</v>
      </c>
      <c r="F79" s="2">
        <v>0</v>
      </c>
      <c r="G79" s="3">
        <f t="shared" si="0"/>
        <v>110.94876000000001</v>
      </c>
      <c r="H79" s="3">
        <f t="shared" si="1"/>
        <v>0.64999999999997726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159.24</v>
      </c>
      <c r="D82" s="2">
        <f>'PR-RAS'!E86</f>
        <v>631.59</v>
      </c>
      <c r="E82" s="2">
        <v>0</v>
      </c>
      <c r="F82" s="2">
        <v>0</v>
      </c>
      <c r="G82" s="3">
        <f t="shared" si="0"/>
        <v>115.21602000000001</v>
      </c>
      <c r="H82" s="3">
        <f t="shared" si="1"/>
        <v>0.64999999999997726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709763.59</v>
      </c>
      <c r="D87" s="2">
        <f>'PR-RAS'!E91</f>
        <v>760661.78999999992</v>
      </c>
      <c r="E87" s="2">
        <v>0</v>
      </c>
      <c r="F87" s="2">
        <v>0</v>
      </c>
      <c r="G87" s="3">
        <f t="shared" si="0"/>
        <v>191873.49661999999</v>
      </c>
      <c r="H87" s="3">
        <f t="shared" si="1"/>
        <v>0.62000000011175871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5600.58</v>
      </c>
      <c r="D88" s="2">
        <f>'PR-RAS'!E92</f>
        <v>8484</v>
      </c>
      <c r="E88" s="2">
        <v>0</v>
      </c>
      <c r="F88" s="2">
        <v>0</v>
      </c>
      <c r="G88" s="3">
        <f t="shared" si="0"/>
        <v>1963.4664600000001</v>
      </c>
      <c r="H88" s="3">
        <f t="shared" si="1"/>
        <v>0.42000000000007276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25223.77</v>
      </c>
      <c r="D89" s="2">
        <f>'PR-RAS'!E93</f>
        <v>28827.34</v>
      </c>
      <c r="E89" s="2">
        <v>0</v>
      </c>
      <c r="F89" s="2">
        <v>0</v>
      </c>
      <c r="G89" s="3">
        <f t="shared" si="0"/>
        <v>7293.3035999999993</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678833.49</v>
      </c>
      <c r="D90" s="2">
        <f>'PR-RAS'!E94</f>
        <v>722055.86</v>
      </c>
      <c r="E90" s="2">
        <v>0</v>
      </c>
      <c r="F90" s="2">
        <v>0</v>
      </c>
      <c r="G90" s="3">
        <f t="shared" si="0"/>
        <v>188942.12368999998</v>
      </c>
      <c r="H90" s="3">
        <f t="shared" si="1"/>
        <v>0.63000000000465661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1294.5899999999999</v>
      </c>
      <c r="E91" s="2">
        <v>0</v>
      </c>
      <c r="F91" s="2">
        <v>0</v>
      </c>
      <c r="G91" s="3">
        <f t="shared" si="0"/>
        <v>233.02619999999999</v>
      </c>
      <c r="H91" s="3">
        <f t="shared" si="1"/>
        <v>0.41000000000008185</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105.75</v>
      </c>
      <c r="D93" s="2">
        <f>'PR-RAS'!E97</f>
        <v>0</v>
      </c>
      <c r="E93" s="2">
        <v>0</v>
      </c>
      <c r="F93" s="2">
        <v>0</v>
      </c>
      <c r="G93" s="3">
        <f t="shared" si="0"/>
        <v>9.7289999999999992</v>
      </c>
      <c r="H93" s="3">
        <f t="shared" si="1"/>
        <v>0.25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1050180.23</v>
      </c>
      <c r="D102" s="2">
        <f>'PR-RAS'!E106</f>
        <v>1095789.57</v>
      </c>
      <c r="E102" s="2">
        <v>0</v>
      </c>
      <c r="F102" s="2">
        <v>0</v>
      </c>
      <c r="G102" s="3">
        <f t="shared" si="0"/>
        <v>327417.69637000002</v>
      </c>
      <c r="H102" s="3">
        <f t="shared" si="1"/>
        <v>0.65999999991618097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3907.0200000000004</v>
      </c>
      <c r="D103" s="2">
        <f>'PR-RAS'!E107</f>
        <v>4217.57</v>
      </c>
      <c r="E103" s="2">
        <v>0</v>
      </c>
      <c r="F103" s="2">
        <v>0</v>
      </c>
      <c r="G103" s="3">
        <f t="shared" si="0"/>
        <v>1258.90032</v>
      </c>
      <c r="H103" s="3">
        <f t="shared" si="1"/>
        <v>0.4500000000007276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1595.49</v>
      </c>
      <c r="D106" s="2">
        <f>'PR-RAS'!E110</f>
        <v>1301.6400000000001</v>
      </c>
      <c r="E106" s="2">
        <v>0</v>
      </c>
      <c r="F106" s="2">
        <v>0</v>
      </c>
      <c r="G106" s="3">
        <f t="shared" si="0"/>
        <v>440.87085000000002</v>
      </c>
      <c r="H106" s="3">
        <f t="shared" si="1"/>
        <v>0.84999999999990905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2311.5300000000002</v>
      </c>
      <c r="D107" s="2">
        <f>'PR-RAS'!E111</f>
        <v>2915.93</v>
      </c>
      <c r="E107" s="2">
        <v>0</v>
      </c>
      <c r="F107" s="2">
        <v>0</v>
      </c>
      <c r="G107" s="3">
        <f t="shared" si="0"/>
        <v>863.19933999999989</v>
      </c>
      <c r="H107" s="3">
        <f t="shared" si="1"/>
        <v>0.53999999999996362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116070.3</v>
      </c>
      <c r="D108" s="2">
        <f>'PR-RAS'!E112</f>
        <v>129734.19</v>
      </c>
      <c r="E108" s="2">
        <v>0</v>
      </c>
      <c r="F108" s="2">
        <v>0</v>
      </c>
      <c r="G108" s="3">
        <f t="shared" si="0"/>
        <v>40182.638760000002</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3854.7</v>
      </c>
      <c r="D110" s="2">
        <f>'PR-RAS'!E114</f>
        <v>691.72</v>
      </c>
      <c r="E110" s="2">
        <v>0</v>
      </c>
      <c r="F110" s="2">
        <v>0</v>
      </c>
      <c r="G110" s="3">
        <f t="shared" si="0"/>
        <v>570.95725999999991</v>
      </c>
      <c r="H110" s="3">
        <f t="shared" si="1"/>
        <v>0.58000000000015461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110935.6</v>
      </c>
      <c r="D111" s="2">
        <f>'PR-RAS'!E115</f>
        <v>129042.47</v>
      </c>
      <c r="E111" s="2">
        <v>0</v>
      </c>
      <c r="F111" s="2">
        <v>0</v>
      </c>
      <c r="G111" s="3">
        <f t="shared" si="0"/>
        <v>40592.259400000003</v>
      </c>
      <c r="H111" s="3">
        <f t="shared" si="1"/>
        <v>0.86999999999534339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1280</v>
      </c>
      <c r="D113" s="2">
        <f>'PR-RAS'!E117</f>
        <v>0</v>
      </c>
      <c r="E113" s="2">
        <v>0</v>
      </c>
      <c r="F113" s="2">
        <v>0</v>
      </c>
      <c r="G113" s="3">
        <f t="shared" si="0"/>
        <v>143.36000000000001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930202.91</v>
      </c>
      <c r="D116" s="2">
        <f>'PR-RAS'!E120</f>
        <v>961837.81</v>
      </c>
      <c r="E116" s="2">
        <v>0</v>
      </c>
      <c r="F116" s="2">
        <v>0</v>
      </c>
      <c r="G116" s="3">
        <f t="shared" si="0"/>
        <v>328196.03095000004</v>
      </c>
      <c r="H116" s="3">
        <f t="shared" si="1"/>
        <v>0.27999999991152436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43102.38</v>
      </c>
      <c r="D117" s="2">
        <f>'PR-RAS'!E121</f>
        <v>60165.54</v>
      </c>
      <c r="E117" s="2">
        <v>0</v>
      </c>
      <c r="F117" s="2">
        <v>0</v>
      </c>
      <c r="G117" s="3">
        <f t="shared" si="0"/>
        <v>18958.281360000001</v>
      </c>
      <c r="H117" s="3">
        <f t="shared" si="1"/>
        <v>0.83999999999650754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887100.53</v>
      </c>
      <c r="D118" s="2">
        <f>'PR-RAS'!E122</f>
        <v>901672.27</v>
      </c>
      <c r="E118" s="2">
        <v>0</v>
      </c>
      <c r="F118" s="2">
        <v>0</v>
      </c>
      <c r="G118" s="3">
        <f t="shared" si="0"/>
        <v>314782.07319000002</v>
      </c>
      <c r="H118" s="3">
        <f t="shared" si="1"/>
        <v>0.73999999999068677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124001.19</v>
      </c>
      <c r="D121" s="2">
        <f>'PR-RAS'!E125</f>
        <v>62852.259999999995</v>
      </c>
      <c r="E121" s="2">
        <v>0</v>
      </c>
      <c r="F121" s="2">
        <v>0</v>
      </c>
      <c r="G121" s="3">
        <f t="shared" si="0"/>
        <v>29964.685199999996</v>
      </c>
      <c r="H121" s="3">
        <f t="shared" si="1"/>
        <v>0.44999999999708962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46065.43</v>
      </c>
      <c r="D122" s="2">
        <f>'PR-RAS'!E126</f>
        <v>48064.56</v>
      </c>
      <c r="E122" s="2">
        <v>0</v>
      </c>
      <c r="F122" s="2">
        <v>0</v>
      </c>
      <c r="G122" s="3">
        <f t="shared" si="0"/>
        <v>17205.540549999998</v>
      </c>
      <c r="H122" s="3">
        <f t="shared" si="1"/>
        <v>0.87000000000261934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46065.43</v>
      </c>
      <c r="D124" s="2">
        <f>'PR-RAS'!E128</f>
        <v>48064.56</v>
      </c>
      <c r="E124" s="2">
        <v>0</v>
      </c>
      <c r="F124" s="2">
        <v>0</v>
      </c>
      <c r="G124" s="3">
        <f t="shared" si="0"/>
        <v>17489.929649999998</v>
      </c>
      <c r="H124" s="3">
        <f t="shared" si="1"/>
        <v>0.87000000000261934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77935.759999999995</v>
      </c>
      <c r="D125" s="2">
        <f>'PR-RAS'!E129</f>
        <v>14787.7</v>
      </c>
      <c r="E125" s="2">
        <v>0</v>
      </c>
      <c r="F125" s="2">
        <v>0</v>
      </c>
      <c r="G125" s="3">
        <f t="shared" si="0"/>
        <v>13331.38384</v>
      </c>
      <c r="H125" s="3">
        <f t="shared" si="1"/>
        <v>0.54000000000451109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77935.759999999995</v>
      </c>
      <c r="D127" s="2">
        <f>'PR-RAS'!E131</f>
        <v>14787.7</v>
      </c>
      <c r="E127" s="2">
        <v>0</v>
      </c>
      <c r="F127" s="2">
        <v>0</v>
      </c>
      <c r="G127" s="3">
        <f t="shared" si="0"/>
        <v>13546.40616</v>
      </c>
      <c r="H127" s="3">
        <f t="shared" si="1"/>
        <v>0.54000000000451109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18544.28</v>
      </c>
      <c r="D136" s="2">
        <f>'PR-RAS'!E140</f>
        <v>4378.28</v>
      </c>
      <c r="E136" s="2">
        <v>0</v>
      </c>
      <c r="F136" s="2">
        <v>0</v>
      </c>
      <c r="G136" s="3">
        <f t="shared" si="0"/>
        <v>3685.6133999999997</v>
      </c>
      <c r="H136" s="3">
        <f t="shared" si="1"/>
        <v>0.55999999999858119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26.54</v>
      </c>
      <c r="E137" s="2">
        <v>0</v>
      </c>
      <c r="F137" s="2">
        <v>0</v>
      </c>
      <c r="G137" s="3">
        <f t="shared" si="0"/>
        <v>7.2188800000000004</v>
      </c>
      <c r="H137" s="3">
        <f t="shared" si="1"/>
        <v>0.46000000000000085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26.54</v>
      </c>
      <c r="E146" s="2">
        <v>0</v>
      </c>
      <c r="F146" s="2">
        <v>0</v>
      </c>
      <c r="G146" s="3">
        <f t="shared" si="0"/>
        <v>7.6965999999999992</v>
      </c>
      <c r="H146" s="3">
        <f t="shared" si="1"/>
        <v>0.46000000000000085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18544.28</v>
      </c>
      <c r="D147" s="2">
        <f>'PR-RAS'!E151</f>
        <v>4351.74</v>
      </c>
      <c r="E147" s="2">
        <v>0</v>
      </c>
      <c r="F147" s="2">
        <v>0</v>
      </c>
      <c r="G147" s="3">
        <f t="shared" si="0"/>
        <v>3978.1729599999994</v>
      </c>
      <c r="H147" s="3">
        <f t="shared" si="1"/>
        <v>0.53999999999905413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7152930.1899999995</v>
      </c>
      <c r="D148" s="2">
        <f>'PR-RAS'!E152</f>
        <v>8714002.8699999992</v>
      </c>
      <c r="E148" s="2">
        <v>0</v>
      </c>
      <c r="F148" s="2">
        <v>0</v>
      </c>
      <c r="G148" s="3">
        <f t="shared" si="0"/>
        <v>3613397.5817099996</v>
      </c>
      <c r="H148" s="3">
        <f t="shared" si="1"/>
        <v>0.32000000029802322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992813.64999999991</v>
      </c>
      <c r="D149" s="2">
        <f>'PR-RAS'!E153</f>
        <v>1230832.3</v>
      </c>
      <c r="E149" s="2">
        <v>0</v>
      </c>
      <c r="F149" s="2">
        <v>0</v>
      </c>
      <c r="G149" s="3">
        <f t="shared" si="0"/>
        <v>511262.78099999996</v>
      </c>
      <c r="H149" s="3">
        <f t="shared" si="1"/>
        <v>0.65000000013969839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772461.45</v>
      </c>
      <c r="D150" s="2">
        <f>'PR-RAS'!E154</f>
        <v>979722.52</v>
      </c>
      <c r="E150" s="2">
        <v>0</v>
      </c>
      <c r="F150" s="2">
        <v>0</v>
      </c>
      <c r="G150" s="3">
        <f t="shared" si="0"/>
        <v>407054.06701</v>
      </c>
      <c r="H150" s="3">
        <f t="shared" si="1"/>
        <v>0.92999999993480742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772461.45</v>
      </c>
      <c r="D151" s="2">
        <f>'PR-RAS'!E155</f>
        <v>979722.52</v>
      </c>
      <c r="E151" s="2">
        <v>0</v>
      </c>
      <c r="F151" s="2">
        <v>0</v>
      </c>
      <c r="G151" s="3">
        <f t="shared" si="0"/>
        <v>409785.97350000002</v>
      </c>
      <c r="H151" s="3">
        <f t="shared" si="1"/>
        <v>0.92999999993480742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99129.87</v>
      </c>
      <c r="D155" s="2">
        <f>'PR-RAS'!E159</f>
        <v>92959.01</v>
      </c>
      <c r="E155" s="2">
        <v>0</v>
      </c>
      <c r="F155" s="2">
        <v>0</v>
      </c>
      <c r="G155" s="3">
        <f t="shared" si="0"/>
        <v>43897.375059999998</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121222.33</v>
      </c>
      <c r="D156" s="2">
        <f>'PR-RAS'!E160</f>
        <v>158150.76999999999</v>
      </c>
      <c r="E156" s="2">
        <v>0</v>
      </c>
      <c r="F156" s="2">
        <v>0</v>
      </c>
      <c r="G156" s="3">
        <f t="shared" si="0"/>
        <v>67816.199850000005</v>
      </c>
      <c r="H156" s="3">
        <f t="shared" si="1"/>
        <v>0.56000000001222361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121222.33</v>
      </c>
      <c r="D158" s="2">
        <f>'PR-RAS'!E162</f>
        <v>158150.76999999999</v>
      </c>
      <c r="E158" s="2">
        <v>0</v>
      </c>
      <c r="F158" s="2">
        <v>0</v>
      </c>
      <c r="G158" s="3">
        <f t="shared" si="0"/>
        <v>68691.247589999999</v>
      </c>
      <c r="H158" s="3">
        <f t="shared" si="1"/>
        <v>0.56000000001222361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1641796.16</v>
      </c>
      <c r="D160" s="2">
        <f>'PR-RAS'!E164</f>
        <v>2092395.17</v>
      </c>
      <c r="E160" s="2">
        <v>0</v>
      </c>
      <c r="F160" s="2">
        <v>0</v>
      </c>
      <c r="G160" s="3">
        <f t="shared" si="0"/>
        <v>926427.25349999999</v>
      </c>
      <c r="H160" s="3">
        <f t="shared" si="1"/>
        <v>0.32999999984167516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25498.86</v>
      </c>
      <c r="D161" s="2">
        <f>'PR-RAS'!E165</f>
        <v>28108.920000000002</v>
      </c>
      <c r="E161" s="2">
        <v>0</v>
      </c>
      <c r="F161" s="2">
        <v>0</v>
      </c>
      <c r="G161" s="3">
        <f t="shared" si="0"/>
        <v>13074.672000000002</v>
      </c>
      <c r="H161" s="3">
        <f t="shared" si="1"/>
        <v>0.21999999999752617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1770.55</v>
      </c>
      <c r="D162" s="2">
        <f>'PR-RAS'!E166</f>
        <v>192.9</v>
      </c>
      <c r="E162" s="2">
        <v>0</v>
      </c>
      <c r="F162" s="2">
        <v>0</v>
      </c>
      <c r="G162" s="3">
        <f t="shared" si="0"/>
        <v>347.17234999999999</v>
      </c>
      <c r="H162" s="3">
        <f t="shared" si="1"/>
        <v>0.55000000000003979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22903.91</v>
      </c>
      <c r="D163" s="2">
        <f>'PR-RAS'!E167</f>
        <v>25992.15</v>
      </c>
      <c r="E163" s="2">
        <v>0</v>
      </c>
      <c r="F163" s="2">
        <v>0</v>
      </c>
      <c r="G163" s="3">
        <f t="shared" si="0"/>
        <v>12131.890020000001</v>
      </c>
      <c r="H163" s="3">
        <f t="shared" si="1"/>
        <v>0.24000000000160071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824.4</v>
      </c>
      <c r="D164" s="2">
        <f>'PR-RAS'!E168</f>
        <v>1923.87</v>
      </c>
      <c r="E164" s="2">
        <v>0</v>
      </c>
      <c r="F164" s="2">
        <v>0</v>
      </c>
      <c r="G164" s="3">
        <f t="shared" si="0"/>
        <v>761.55881999999997</v>
      </c>
      <c r="H164" s="3">
        <f t="shared" si="1"/>
        <v>0.5300000000000864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165629.96</v>
      </c>
      <c r="D166" s="2">
        <f>'PR-RAS'!E170</f>
        <v>173045.09999999998</v>
      </c>
      <c r="E166" s="2">
        <v>0</v>
      </c>
      <c r="F166" s="2">
        <v>0</v>
      </c>
      <c r="G166" s="3">
        <f t="shared" si="0"/>
        <v>84433.826399999991</v>
      </c>
      <c r="H166" s="3">
        <f t="shared" si="1"/>
        <v>0.13999999998486601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41986.34</v>
      </c>
      <c r="D167" s="2">
        <f>'PR-RAS'!E171</f>
        <v>54570.41</v>
      </c>
      <c r="E167" s="2">
        <v>0</v>
      </c>
      <c r="F167" s="2">
        <v>0</v>
      </c>
      <c r="G167" s="3">
        <f t="shared" si="0"/>
        <v>25087.108560000001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119406.46</v>
      </c>
      <c r="D169" s="2">
        <f>'PR-RAS'!E173</f>
        <v>114807.87</v>
      </c>
      <c r="E169" s="2">
        <v>0</v>
      </c>
      <c r="F169" s="2">
        <v>0</v>
      </c>
      <c r="G169" s="3">
        <f t="shared" si="0"/>
        <v>58635.729600000006</v>
      </c>
      <c r="H169" s="3">
        <f t="shared" si="1"/>
        <v>0.59000000001105946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4237.16</v>
      </c>
      <c r="D170" s="2">
        <f>'PR-RAS'!E174</f>
        <v>3334.27</v>
      </c>
      <c r="E170" s="2">
        <v>0</v>
      </c>
      <c r="F170" s="2">
        <v>0</v>
      </c>
      <c r="G170" s="3">
        <f t="shared" si="0"/>
        <v>1843.0633000000003</v>
      </c>
      <c r="H170" s="3">
        <f t="shared" si="1"/>
        <v>0.42999999999983629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332.55</v>
      </c>
      <c r="E171" s="2">
        <v>0</v>
      </c>
      <c r="F171" s="2">
        <v>0</v>
      </c>
      <c r="G171" s="3">
        <f t="shared" si="0"/>
        <v>113.06700000000001</v>
      </c>
      <c r="H171" s="3">
        <f t="shared" si="1"/>
        <v>0.44999999999998863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1202541.7599999998</v>
      </c>
      <c r="D174" s="2">
        <f>'PR-RAS'!E178</f>
        <v>1530483.26</v>
      </c>
      <c r="E174" s="2">
        <v>0</v>
      </c>
      <c r="F174" s="2">
        <v>0</v>
      </c>
      <c r="G174" s="3">
        <f t="shared" si="0"/>
        <v>737586.93243999977</v>
      </c>
      <c r="H174" s="3">
        <f t="shared" si="1"/>
        <v>0.50000000023283064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30764.69</v>
      </c>
      <c r="D175" s="2">
        <f>'PR-RAS'!E179</f>
        <v>33043.120000000003</v>
      </c>
      <c r="E175" s="2">
        <v>0</v>
      </c>
      <c r="F175" s="2">
        <v>0</v>
      </c>
      <c r="G175" s="3">
        <f t="shared" si="0"/>
        <v>16852.061819999999</v>
      </c>
      <c r="H175" s="3">
        <f t="shared" si="1"/>
        <v>0.43000000000392902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212691.04</v>
      </c>
      <c r="D176" s="2">
        <f>'PR-RAS'!E180</f>
        <v>325776.77</v>
      </c>
      <c r="E176" s="2">
        <v>0</v>
      </c>
      <c r="F176" s="2">
        <v>0</v>
      </c>
      <c r="G176" s="3">
        <f t="shared" si="0"/>
        <v>151242.8015</v>
      </c>
      <c r="H176" s="3">
        <f t="shared" si="1"/>
        <v>0.26999999998952262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77555.520000000004</v>
      </c>
      <c r="D177" s="2">
        <f>'PR-RAS'!E181</f>
        <v>91349.35</v>
      </c>
      <c r="E177" s="2">
        <v>0</v>
      </c>
      <c r="F177" s="2">
        <v>0</v>
      </c>
      <c r="G177" s="3">
        <f t="shared" si="0"/>
        <v>45804.742720000002</v>
      </c>
      <c r="H177" s="3">
        <f t="shared" si="1"/>
        <v>0.83000000000174623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637255.38</v>
      </c>
      <c r="D178" s="2">
        <f>'PR-RAS'!E182</f>
        <v>737820.31</v>
      </c>
      <c r="E178" s="2">
        <v>0</v>
      </c>
      <c r="F178" s="2">
        <v>0</v>
      </c>
      <c r="G178" s="3">
        <f t="shared" si="0"/>
        <v>373982.592</v>
      </c>
      <c r="H178" s="3">
        <f t="shared" si="1"/>
        <v>0.69000000006053597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9267.7800000000007</v>
      </c>
      <c r="D179" s="2">
        <f>'PR-RAS'!E183</f>
        <v>3257.55</v>
      </c>
      <c r="E179" s="2">
        <v>0</v>
      </c>
      <c r="F179" s="2">
        <v>0</v>
      </c>
      <c r="G179" s="3">
        <f t="shared" si="0"/>
        <v>2809.3526400000001</v>
      </c>
      <c r="H179" s="3">
        <f t="shared" si="1"/>
        <v>0.66999999999916326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71529.16</v>
      </c>
      <c r="D180" s="2">
        <f>'PR-RAS'!E184</f>
        <v>108253.27</v>
      </c>
      <c r="E180" s="2">
        <v>0</v>
      </c>
      <c r="F180" s="2">
        <v>0</v>
      </c>
      <c r="G180" s="3">
        <f t="shared" si="0"/>
        <v>51558.390299999999</v>
      </c>
      <c r="H180" s="3">
        <f t="shared" si="1"/>
        <v>0.430000000007567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67495.62</v>
      </c>
      <c r="D181" s="2">
        <f>'PR-RAS'!E185</f>
        <v>98098.39</v>
      </c>
      <c r="E181" s="2">
        <v>0</v>
      </c>
      <c r="F181" s="2">
        <v>0</v>
      </c>
      <c r="G181" s="3">
        <f t="shared" si="0"/>
        <v>47464.632000000005</v>
      </c>
      <c r="H181" s="3">
        <f t="shared" si="1"/>
        <v>0.77000000000407454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49429.42</v>
      </c>
      <c r="D182" s="2">
        <f>'PR-RAS'!E186</f>
        <v>56865.99</v>
      </c>
      <c r="E182" s="2">
        <v>0</v>
      </c>
      <c r="F182" s="2">
        <v>0</v>
      </c>
      <c r="G182" s="3">
        <f t="shared" si="0"/>
        <v>29532.213399999997</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46553.15</v>
      </c>
      <c r="D183" s="2">
        <f>'PR-RAS'!E187</f>
        <v>76018.509999999995</v>
      </c>
      <c r="E183" s="2">
        <v>0</v>
      </c>
      <c r="F183" s="2">
        <v>0</v>
      </c>
      <c r="G183" s="3">
        <f t="shared" si="0"/>
        <v>36143.410939999994</v>
      </c>
      <c r="H183" s="3">
        <f t="shared" si="1"/>
        <v>0.64000000000669388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248125.58000000002</v>
      </c>
      <c r="D190" s="2">
        <f>'PR-RAS'!E194</f>
        <v>360757.89</v>
      </c>
      <c r="E190" s="2">
        <v>0</v>
      </c>
      <c r="F190" s="2">
        <v>0</v>
      </c>
      <c r="G190" s="3">
        <f t="shared" si="0"/>
        <v>183262.21704000002</v>
      </c>
      <c r="H190" s="3">
        <f t="shared" si="1"/>
        <v>0.52999999996973202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46621.93</v>
      </c>
      <c r="E191" s="2">
        <v>0</v>
      </c>
      <c r="F191" s="2">
        <v>0</v>
      </c>
      <c r="G191" s="3">
        <f t="shared" si="0"/>
        <v>17716.3334</v>
      </c>
      <c r="H191" s="3">
        <f t="shared" si="1"/>
        <v>6.9999999999708962E-2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5668.86</v>
      </c>
      <c r="D192" s="2">
        <f>'PR-RAS'!E196</f>
        <v>5063.72</v>
      </c>
      <c r="E192" s="2">
        <v>0</v>
      </c>
      <c r="F192" s="2">
        <v>0</v>
      </c>
      <c r="G192" s="3">
        <f t="shared" si="0"/>
        <v>3017.0933</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78284.58</v>
      </c>
      <c r="D193" s="2">
        <f>'PR-RAS'!E197</f>
        <v>92565.37</v>
      </c>
      <c r="E193" s="2">
        <v>0</v>
      </c>
      <c r="F193" s="2">
        <v>0</v>
      </c>
      <c r="G193" s="3">
        <f t="shared" si="0"/>
        <v>50575.741440000005</v>
      </c>
      <c r="H193" s="3">
        <f t="shared" si="1"/>
        <v>0.78999999999359716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6992.68</v>
      </c>
      <c r="D194" s="2">
        <f>'PR-RAS'!E198</f>
        <v>5803.48</v>
      </c>
      <c r="E194" s="2">
        <v>0</v>
      </c>
      <c r="F194" s="2">
        <v>0</v>
      </c>
      <c r="G194" s="3">
        <f t="shared" si="0"/>
        <v>3589.7305200000001</v>
      </c>
      <c r="H194" s="3">
        <f t="shared" si="1"/>
        <v>0.7999999999992724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44639.59</v>
      </c>
      <c r="D195" s="2">
        <f>'PR-RAS'!E199</f>
        <v>53652.480000000003</v>
      </c>
      <c r="E195" s="2">
        <v>0</v>
      </c>
      <c r="F195" s="2">
        <v>0</v>
      </c>
      <c r="G195" s="3">
        <f t="shared" si="0"/>
        <v>29477.242699999999</v>
      </c>
      <c r="H195" s="3">
        <f t="shared" si="1"/>
        <v>0.89000000000669388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39.82</v>
      </c>
      <c r="D196" s="2">
        <f>'PR-RAS'!E200</f>
        <v>0</v>
      </c>
      <c r="E196" s="2">
        <v>0</v>
      </c>
      <c r="F196" s="2">
        <v>0</v>
      </c>
      <c r="G196" s="3">
        <f t="shared" si="0"/>
        <v>7.7648999999999999</v>
      </c>
      <c r="H196" s="3">
        <f t="shared" si="1"/>
        <v>0.17999999999999972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112500.05</v>
      </c>
      <c r="D197" s="2">
        <f>'PR-RAS'!E201</f>
        <v>157050.91</v>
      </c>
      <c r="E197" s="2">
        <v>0</v>
      </c>
      <c r="F197" s="2">
        <v>0</v>
      </c>
      <c r="G197" s="3">
        <f t="shared" si="0"/>
        <v>83613.966520000002</v>
      </c>
      <c r="H197" s="3">
        <f t="shared" si="1"/>
        <v>0.13999999999941792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104204.83</v>
      </c>
      <c r="D198" s="2">
        <f>'PR-RAS'!E202</f>
        <v>236109.33</v>
      </c>
      <c r="E198" s="2">
        <v>0</v>
      </c>
      <c r="F198" s="2">
        <v>0</v>
      </c>
      <c r="G198" s="3">
        <f t="shared" si="0"/>
        <v>113555.42753</v>
      </c>
      <c r="H198" s="3">
        <f t="shared" si="1"/>
        <v>0.49999999998544808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88743.24</v>
      </c>
      <c r="D204" s="2">
        <f>'PR-RAS'!E208</f>
        <v>217996.24</v>
      </c>
      <c r="E204" s="2">
        <v>0</v>
      </c>
      <c r="F204" s="2">
        <v>0</v>
      </c>
      <c r="G204" s="3">
        <f t="shared" si="0"/>
        <v>106521.35116000001</v>
      </c>
      <c r="H204" s="3">
        <f t="shared" si="1"/>
        <v>0.47999999999592546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88743.24</v>
      </c>
      <c r="D207" s="2">
        <f>'PR-RAS'!E211</f>
        <v>217996.24</v>
      </c>
      <c r="E207" s="2">
        <v>0</v>
      </c>
      <c r="F207" s="2">
        <v>0</v>
      </c>
      <c r="G207" s="3">
        <f t="shared" si="0"/>
        <v>108095.55831999998</v>
      </c>
      <c r="H207" s="3">
        <f t="shared" si="1"/>
        <v>0.47999999999592546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15461.59</v>
      </c>
      <c r="D212" s="2">
        <f>'PR-RAS'!E216</f>
        <v>18113.09</v>
      </c>
      <c r="E212" s="2">
        <v>0</v>
      </c>
      <c r="F212" s="2">
        <v>0</v>
      </c>
      <c r="G212" s="3">
        <f t="shared" si="0"/>
        <v>10906.11947</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15396.52</v>
      </c>
      <c r="D213" s="2">
        <f>'PR-RAS'!E217</f>
        <v>17821.14</v>
      </c>
      <c r="E213" s="2">
        <v>0</v>
      </c>
      <c r="F213" s="2">
        <v>0</v>
      </c>
      <c r="G213" s="3">
        <f t="shared" si="0"/>
        <v>10820.2256</v>
      </c>
      <c r="H213" s="3">
        <f t="shared" si="1"/>
        <v>0.61999999999898137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90.38</v>
      </c>
      <c r="E214" s="2">
        <v>0</v>
      </c>
      <c r="F214" s="2">
        <v>0</v>
      </c>
      <c r="G214" s="3">
        <f t="shared" si="0"/>
        <v>38.50188</v>
      </c>
      <c r="H214" s="3">
        <f t="shared" si="1"/>
        <v>0.37999999999999545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65.069999999999993</v>
      </c>
      <c r="D215" s="2">
        <f>'PR-RAS'!E219</f>
        <v>0</v>
      </c>
      <c r="E215" s="2">
        <v>0</v>
      </c>
      <c r="F215" s="2">
        <v>0</v>
      </c>
      <c r="G215" s="3">
        <f t="shared" si="0"/>
        <v>13.924979999999998</v>
      </c>
      <c r="H215" s="3">
        <f t="shared" si="1"/>
        <v>6.9999999999993179E-2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201.57</v>
      </c>
      <c r="E216" s="2">
        <v>0</v>
      </c>
      <c r="F216" s="2">
        <v>0</v>
      </c>
      <c r="G216" s="3">
        <f t="shared" si="0"/>
        <v>86.6751</v>
      </c>
      <c r="H216" s="3">
        <f t="shared" si="1"/>
        <v>0.43000000000000682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317636.10000000003</v>
      </c>
      <c r="D217" s="2">
        <f>'PR-RAS'!E221</f>
        <v>390458.25</v>
      </c>
      <c r="E217" s="2">
        <v>0</v>
      </c>
      <c r="F217" s="2">
        <v>0</v>
      </c>
      <c r="G217" s="3">
        <f t="shared" si="0"/>
        <v>237287.3616</v>
      </c>
      <c r="H217" s="3">
        <f t="shared" si="1"/>
        <v>0.3500000000349246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317636.10000000003</v>
      </c>
      <c r="D221" s="2">
        <f>'PR-RAS'!E225</f>
        <v>390458.25</v>
      </c>
      <c r="E221" s="2">
        <v>0</v>
      </c>
      <c r="F221" s="2">
        <v>0</v>
      </c>
      <c r="G221" s="3">
        <f t="shared" si="0"/>
        <v>241681.57200000001</v>
      </c>
      <c r="H221" s="3">
        <f t="shared" si="1"/>
        <v>0.3500000000349246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42390.07</v>
      </c>
      <c r="D223" s="2">
        <f>'PR-RAS'!E227</f>
        <v>340168.57</v>
      </c>
      <c r="E223" s="2">
        <v>0</v>
      </c>
      <c r="F223" s="2">
        <v>0</v>
      </c>
      <c r="G223" s="3">
        <f t="shared" si="0"/>
        <v>160445.44061999998</v>
      </c>
      <c r="H223" s="3">
        <f t="shared" si="1"/>
        <v>0.49999999999272404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275246.03000000003</v>
      </c>
      <c r="D224" s="2">
        <f>'PR-RAS'!E228</f>
        <v>50289.68</v>
      </c>
      <c r="E224" s="2">
        <v>0</v>
      </c>
      <c r="F224" s="2">
        <v>0</v>
      </c>
      <c r="G224" s="3">
        <f t="shared" si="0"/>
        <v>83809.06197000001</v>
      </c>
      <c r="H224" s="3">
        <f t="shared" si="1"/>
        <v>0.35000000002764864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2331125.79</v>
      </c>
      <c r="D226" s="2">
        <f>'PR-RAS'!E230</f>
        <v>2769762.24</v>
      </c>
      <c r="E226" s="2">
        <v>0</v>
      </c>
      <c r="F226" s="2">
        <v>0</v>
      </c>
      <c r="G226" s="3">
        <f t="shared" si="0"/>
        <v>1770896.3107500002</v>
      </c>
      <c r="H226" s="3">
        <f t="shared" si="1"/>
        <v>0.45000000018626451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2331125.79</v>
      </c>
      <c r="D246" s="2">
        <f>'PR-RAS'!E250</f>
        <v>2769762.24</v>
      </c>
      <c r="E246" s="2">
        <v>0</v>
      </c>
      <c r="F246" s="2">
        <v>0</v>
      </c>
      <c r="G246" s="3">
        <f t="shared" si="0"/>
        <v>1928309.3161500001</v>
      </c>
      <c r="H246" s="3">
        <f t="shared" si="1"/>
        <v>0.45000000018626451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2218099.62</v>
      </c>
      <c r="D247" s="2">
        <f>'PR-RAS'!E251</f>
        <v>2699374.45</v>
      </c>
      <c r="E247" s="2">
        <v>0</v>
      </c>
      <c r="F247" s="2">
        <v>0</v>
      </c>
      <c r="G247" s="3">
        <f t="shared" si="0"/>
        <v>1873744.7359200001</v>
      </c>
      <c r="H247" s="3">
        <f t="shared" si="1"/>
        <v>0.83000000007450581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113026.17</v>
      </c>
      <c r="D248" s="2">
        <f>'PR-RAS'!E252</f>
        <v>70387.789999999994</v>
      </c>
      <c r="E248" s="2">
        <v>0</v>
      </c>
      <c r="F248" s="2">
        <v>0</v>
      </c>
      <c r="G248" s="3">
        <f t="shared" si="0"/>
        <v>62689.032249999997</v>
      </c>
      <c r="H248" s="3">
        <f t="shared" si="1"/>
        <v>0.38000000000465661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581383.93000000005</v>
      </c>
      <c r="D258" s="2">
        <f>'PR-RAS'!E262</f>
        <v>630410.80999999994</v>
      </c>
      <c r="E258" s="2">
        <v>0</v>
      </c>
      <c r="F258" s="2">
        <v>0</v>
      </c>
      <c r="G258" s="3">
        <f t="shared" si="0"/>
        <v>473446.82634999999</v>
      </c>
      <c r="H258" s="3">
        <f t="shared" si="1"/>
        <v>0.26000000000931323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581383.93000000005</v>
      </c>
      <c r="D265" s="2">
        <f>'PR-RAS'!E269</f>
        <v>630410.80999999994</v>
      </c>
      <c r="E265" s="2">
        <v>0</v>
      </c>
      <c r="F265" s="2">
        <v>0</v>
      </c>
      <c r="G265" s="3">
        <f t="shared" si="0"/>
        <v>486342.26519999997</v>
      </c>
      <c r="H265" s="3">
        <f t="shared" si="1"/>
        <v>0.26000000000931323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580583.93000000005</v>
      </c>
      <c r="D266" s="2">
        <f>'PR-RAS'!E270</f>
        <v>625771.82999999996</v>
      </c>
      <c r="E266" s="2">
        <v>0</v>
      </c>
      <c r="F266" s="2">
        <v>0</v>
      </c>
      <c r="G266" s="3">
        <f t="shared" si="0"/>
        <v>485513.81134999997</v>
      </c>
      <c r="H266" s="3">
        <f t="shared" si="1"/>
        <v>0.23999999999068677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800</v>
      </c>
      <c r="D267" s="2">
        <f>'PR-RAS'!E271</f>
        <v>4638.9799999999996</v>
      </c>
      <c r="E267" s="2">
        <v>0</v>
      </c>
      <c r="F267" s="2">
        <v>0</v>
      </c>
      <c r="G267" s="3">
        <f t="shared" si="0"/>
        <v>2680.7373600000001</v>
      </c>
      <c r="H267" s="3">
        <f t="shared" si="1"/>
        <v>2.0000000000436557E-2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1183969.73</v>
      </c>
      <c r="D269" s="2">
        <f>'PR-RAS'!E273</f>
        <v>1364034.7699999998</v>
      </c>
      <c r="E269" s="2">
        <v>0</v>
      </c>
      <c r="F269" s="2">
        <v>0</v>
      </c>
      <c r="G269" s="3">
        <f t="shared" si="0"/>
        <v>1048426.5243599999</v>
      </c>
      <c r="H269" s="3">
        <f t="shared" si="1"/>
        <v>0.50000000023283064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834099.39</v>
      </c>
      <c r="D270" s="2">
        <f>'PR-RAS'!E274</f>
        <v>1249149.67</v>
      </c>
      <c r="E270" s="2">
        <v>0</v>
      </c>
      <c r="F270" s="2">
        <v>0</v>
      </c>
      <c r="G270" s="3">
        <f t="shared" si="0"/>
        <v>896415.25837000005</v>
      </c>
      <c r="H270" s="3">
        <f t="shared" si="1"/>
        <v>0.72000000008847564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834099.39</v>
      </c>
      <c r="D271" s="2">
        <f>'PR-RAS'!E275</f>
        <v>1249149.67</v>
      </c>
      <c r="E271" s="2">
        <v>0</v>
      </c>
      <c r="F271" s="2">
        <v>0</v>
      </c>
      <c r="G271" s="3">
        <f t="shared" si="0"/>
        <v>899747.65710000007</v>
      </c>
      <c r="H271" s="3">
        <f t="shared" si="1"/>
        <v>0.72000000008847564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11695.24</v>
      </c>
      <c r="D274" s="2">
        <f>'PR-RAS'!E278</f>
        <v>16758.88</v>
      </c>
      <c r="E274" s="2">
        <v>0</v>
      </c>
      <c r="F274" s="2">
        <v>0</v>
      </c>
      <c r="G274" s="3">
        <f t="shared" si="0"/>
        <v>12343.149000000001</v>
      </c>
      <c r="H274" s="3">
        <f t="shared" si="1"/>
        <v>0.35999999999876309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11695.24</v>
      </c>
      <c r="D275" s="2">
        <f>'PR-RAS'!E279</f>
        <v>16758.88</v>
      </c>
      <c r="E275" s="2">
        <v>0</v>
      </c>
      <c r="F275" s="2">
        <v>0</v>
      </c>
      <c r="G275" s="3">
        <f t="shared" ref="G275:G528" si="12">(B275/1000)*(C275*1+D275*2)</f>
        <v>12388.362000000001</v>
      </c>
      <c r="H275" s="3">
        <f t="shared" ref="H275:H528" si="13">ABS(C275-ROUND(C275,0))+ABS(D275-ROUND(D275,0))</f>
        <v>0.35999999999876309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1420.75</v>
      </c>
      <c r="D279" s="2">
        <f>'PR-RAS'!E283</f>
        <v>0</v>
      </c>
      <c r="E279" s="2">
        <v>0</v>
      </c>
      <c r="F279" s="2">
        <v>0</v>
      </c>
      <c r="G279" s="3">
        <f t="shared" si="12"/>
        <v>394.96850000000006</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1420.75</v>
      </c>
      <c r="D280" s="2">
        <f>'PR-RAS'!E284</f>
        <v>0</v>
      </c>
      <c r="E280" s="2">
        <v>0</v>
      </c>
      <c r="F280" s="2">
        <v>0</v>
      </c>
      <c r="G280" s="3">
        <f t="shared" si="12"/>
        <v>396.38925000000006</v>
      </c>
      <c r="H280" s="3">
        <f t="shared" si="13"/>
        <v>0.25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336754.35</v>
      </c>
      <c r="D285" s="2">
        <f>'PR-RAS'!E289</f>
        <v>98126.22</v>
      </c>
      <c r="E285" s="2">
        <v>0</v>
      </c>
      <c r="F285" s="2">
        <v>0</v>
      </c>
      <c r="G285" s="3">
        <f t="shared" si="12"/>
        <v>151373.92835999999</v>
      </c>
      <c r="H285" s="3">
        <f t="shared" si="13"/>
        <v>0.56999999997788109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336754.35</v>
      </c>
      <c r="D286" s="2">
        <f>'PR-RAS'!E290</f>
        <v>98126.22</v>
      </c>
      <c r="E286" s="2">
        <v>0</v>
      </c>
      <c r="F286" s="2">
        <v>0</v>
      </c>
      <c r="G286" s="3">
        <f t="shared" si="12"/>
        <v>151906.93515</v>
      </c>
      <c r="H286" s="3">
        <f t="shared" si="13"/>
        <v>0.56999999997788109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7152930.1899999995</v>
      </c>
      <c r="D295" s="2">
        <f>'PR-RAS'!E299</f>
        <v>8714002.8699999992</v>
      </c>
      <c r="E295" s="2">
        <v>0</v>
      </c>
      <c r="F295" s="2">
        <v>0</v>
      </c>
      <c r="G295" s="3">
        <f t="shared" si="12"/>
        <v>7226795.1634199992</v>
      </c>
      <c r="H295" s="3">
        <f t="shared" si="13"/>
        <v>0.32000000029802322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4143768.9000000004</v>
      </c>
      <c r="D296" s="2">
        <f>'PR-RAS'!E300</f>
        <v>7138653.2799999993</v>
      </c>
      <c r="E296" s="2">
        <v>0</v>
      </c>
      <c r="F296" s="2">
        <v>0</v>
      </c>
      <c r="G296" s="3">
        <f t="shared" si="12"/>
        <v>5434217.2606999995</v>
      </c>
      <c r="H296" s="3">
        <f t="shared" si="13"/>
        <v>0.37999999895691872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303168.64000000001</v>
      </c>
      <c r="D298" s="2">
        <f>'PR-RAS'!E302</f>
        <v>6751.72</v>
      </c>
      <c r="E298" s="2">
        <v>0</v>
      </c>
      <c r="F298" s="2">
        <v>0</v>
      </c>
      <c r="G298" s="3">
        <f t="shared" si="12"/>
        <v>94051.607759999999</v>
      </c>
      <c r="H298" s="3">
        <f t="shared" si="13"/>
        <v>0.6399999999857755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483835.7</v>
      </c>
      <c r="D300" s="2">
        <f>'PR-RAS'!E304</f>
        <v>1022404.13</v>
      </c>
      <c r="E300" s="2">
        <v>0</v>
      </c>
      <c r="F300" s="2">
        <v>0</v>
      </c>
      <c r="G300" s="3">
        <f t="shared" si="12"/>
        <v>756064.54403999995</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15891.14</v>
      </c>
      <c r="E301" s="2">
        <v>0</v>
      </c>
      <c r="F301" s="2">
        <v>0</v>
      </c>
      <c r="G301" s="3">
        <f t="shared" si="12"/>
        <v>9534.6839999999993</v>
      </c>
      <c r="H301" s="3">
        <f t="shared" si="13"/>
        <v>0.13999999999941792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660472.14</v>
      </c>
      <c r="D303" s="2">
        <f>'PR-RAS'!E308</f>
        <v>429526.6</v>
      </c>
      <c r="E303" s="2">
        <v>0</v>
      </c>
      <c r="F303" s="2">
        <v>0</v>
      </c>
      <c r="G303" s="3">
        <f t="shared" si="12"/>
        <v>458896.65267999994</v>
      </c>
      <c r="H303" s="3">
        <f t="shared" si="13"/>
        <v>0.5400000000372529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658465.6</v>
      </c>
      <c r="D304" s="2">
        <f>'PR-RAS'!E309</f>
        <v>427105.16</v>
      </c>
      <c r="E304" s="2">
        <v>0</v>
      </c>
      <c r="F304" s="2">
        <v>0</v>
      </c>
      <c r="G304" s="3">
        <f t="shared" si="12"/>
        <v>458340.80375999998</v>
      </c>
      <c r="H304" s="3">
        <f t="shared" si="13"/>
        <v>0.55999999999767169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658465.6</v>
      </c>
      <c r="D305" s="2">
        <f>'PR-RAS'!E310</f>
        <v>427105.16</v>
      </c>
      <c r="E305" s="2">
        <v>0</v>
      </c>
      <c r="F305" s="2">
        <v>0</v>
      </c>
      <c r="G305" s="3">
        <f t="shared" si="12"/>
        <v>459853.47967999999</v>
      </c>
      <c r="H305" s="3">
        <f t="shared" si="13"/>
        <v>0.55999999999767169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658465.6</v>
      </c>
      <c r="D306" s="2">
        <f>'PR-RAS'!E311</f>
        <v>427105.16</v>
      </c>
      <c r="E306" s="2">
        <v>0</v>
      </c>
      <c r="F306" s="2">
        <v>0</v>
      </c>
      <c r="G306" s="3">
        <f t="shared" si="12"/>
        <v>461366.15559999994</v>
      </c>
      <c r="H306" s="3">
        <f t="shared" si="13"/>
        <v>0.55999999999767169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2006.54</v>
      </c>
      <c r="D316" s="2">
        <f>'PR-RAS'!E321</f>
        <v>2421.44</v>
      </c>
      <c r="E316" s="2">
        <v>0</v>
      </c>
      <c r="F316" s="2">
        <v>0</v>
      </c>
      <c r="G316" s="3">
        <f t="shared" si="12"/>
        <v>2157.5673000000002</v>
      </c>
      <c r="H316" s="3">
        <f t="shared" si="13"/>
        <v>0.90000000000009095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2006.54</v>
      </c>
      <c r="D317" s="2">
        <f>'PR-RAS'!E322</f>
        <v>1722.44</v>
      </c>
      <c r="E317" s="2">
        <v>0</v>
      </c>
      <c r="F317" s="2">
        <v>0</v>
      </c>
      <c r="G317" s="3">
        <f t="shared" si="12"/>
        <v>1722.6487200000001</v>
      </c>
      <c r="H317" s="3">
        <f t="shared" si="13"/>
        <v>0.90000000000009095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2006.54</v>
      </c>
      <c r="D318" s="2">
        <f>'PR-RAS'!E323</f>
        <v>1722.44</v>
      </c>
      <c r="E318" s="2">
        <v>0</v>
      </c>
      <c r="F318" s="2">
        <v>0</v>
      </c>
      <c r="G318" s="3">
        <f t="shared" si="12"/>
        <v>1728.10014</v>
      </c>
      <c r="H318" s="3">
        <f t="shared" si="13"/>
        <v>0.90000000000009095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699</v>
      </c>
      <c r="E344" s="2">
        <v>0</v>
      </c>
      <c r="F344" s="2">
        <v>0</v>
      </c>
      <c r="G344" s="3">
        <f t="shared" si="12"/>
        <v>479.51400000000001</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699</v>
      </c>
      <c r="E348" s="2">
        <v>0</v>
      </c>
      <c r="F348" s="2">
        <v>0</v>
      </c>
      <c r="G348" s="3">
        <f t="shared" si="12"/>
        <v>485.10599999999994</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8606443.2899999991</v>
      </c>
      <c r="D355" s="2">
        <f>'PR-RAS'!E360</f>
        <v>11180245.339999998</v>
      </c>
      <c r="E355" s="2">
        <v>0</v>
      </c>
      <c r="F355" s="2">
        <v>0</v>
      </c>
      <c r="G355" s="3">
        <f t="shared" si="12"/>
        <v>10962294.625379998</v>
      </c>
      <c r="H355" s="3">
        <f t="shared" si="13"/>
        <v>0.62999999709427357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275397.27</v>
      </c>
      <c r="D356" s="2">
        <f>'PR-RAS'!E361</f>
        <v>59889</v>
      </c>
      <c r="E356" s="2">
        <v>0</v>
      </c>
      <c r="F356" s="2">
        <v>0</v>
      </c>
      <c r="G356" s="3">
        <f t="shared" si="12"/>
        <v>140287.22085000001</v>
      </c>
      <c r="H356" s="3">
        <f t="shared" si="13"/>
        <v>0.27000000001862645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275397.27</v>
      </c>
      <c r="D357" s="2">
        <f>'PR-RAS'!E362</f>
        <v>46000</v>
      </c>
      <c r="E357" s="2">
        <v>0</v>
      </c>
      <c r="F357" s="2">
        <v>0</v>
      </c>
      <c r="G357" s="3">
        <f t="shared" si="12"/>
        <v>130793.42812</v>
      </c>
      <c r="H357" s="3">
        <f t="shared" si="13"/>
        <v>0.27000000001862645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275397.27</v>
      </c>
      <c r="D358" s="2">
        <f>'PR-RAS'!E363</f>
        <v>46000</v>
      </c>
      <c r="E358" s="2">
        <v>0</v>
      </c>
      <c r="F358" s="2">
        <v>0</v>
      </c>
      <c r="G358" s="3">
        <f t="shared" si="12"/>
        <v>131160.82539000001</v>
      </c>
      <c r="H358" s="3">
        <f t="shared" si="13"/>
        <v>0.27000000001862645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13889</v>
      </c>
      <c r="E361" s="2">
        <v>0</v>
      </c>
      <c r="F361" s="2">
        <v>0</v>
      </c>
      <c r="G361" s="3">
        <f t="shared" si="12"/>
        <v>10000.08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6389</v>
      </c>
      <c r="E364" s="2">
        <v>0</v>
      </c>
      <c r="F364" s="2">
        <v>0</v>
      </c>
      <c r="G364" s="3">
        <f t="shared" si="12"/>
        <v>4638.4139999999998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7500</v>
      </c>
      <c r="E365" s="2">
        <v>0</v>
      </c>
      <c r="F365" s="2">
        <v>0</v>
      </c>
      <c r="G365" s="3">
        <f t="shared" si="12"/>
        <v>5460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5453525.3399999999</v>
      </c>
      <c r="D368" s="2">
        <f>'PR-RAS'!E373</f>
        <v>10145354.639999999</v>
      </c>
      <c r="E368" s="2">
        <v>0</v>
      </c>
      <c r="F368" s="2">
        <v>0</v>
      </c>
      <c r="G368" s="3">
        <f t="shared" si="12"/>
        <v>9448134.105539998</v>
      </c>
      <c r="H368" s="3">
        <f t="shared" si="13"/>
        <v>0.70000000111758709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5035767.8899999997</v>
      </c>
      <c r="D369" s="2">
        <f>'PR-RAS'!E374</f>
        <v>9888417.2799999993</v>
      </c>
      <c r="E369" s="2">
        <v>0</v>
      </c>
      <c r="F369" s="2">
        <v>0</v>
      </c>
      <c r="G369" s="3">
        <f t="shared" si="12"/>
        <v>9131037.7016000003</v>
      </c>
      <c r="H369" s="3">
        <f t="shared" si="13"/>
        <v>0.38999999966472387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132064.29999999999</v>
      </c>
      <c r="D370" s="2">
        <f>'PR-RAS'!E375</f>
        <v>0</v>
      </c>
      <c r="E370" s="2">
        <v>0</v>
      </c>
      <c r="F370" s="2">
        <v>0</v>
      </c>
      <c r="G370" s="3">
        <f t="shared" si="12"/>
        <v>48731.726699999992</v>
      </c>
      <c r="H370" s="3">
        <f t="shared" si="13"/>
        <v>0.29999999998835847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132000</v>
      </c>
      <c r="D371" s="2">
        <f>'PR-RAS'!E376</f>
        <v>50781.27</v>
      </c>
      <c r="E371" s="2">
        <v>0</v>
      </c>
      <c r="F371" s="2">
        <v>0</v>
      </c>
      <c r="G371" s="3">
        <f t="shared" si="12"/>
        <v>86418.13979999999</v>
      </c>
      <c r="H371" s="3">
        <f t="shared" si="13"/>
        <v>0.26999999999679858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1666487.9</v>
      </c>
      <c r="D372" s="2">
        <f>'PR-RAS'!E377</f>
        <v>2235511.0099999998</v>
      </c>
      <c r="E372" s="2">
        <v>0</v>
      </c>
      <c r="F372" s="2">
        <v>0</v>
      </c>
      <c r="G372" s="3">
        <f t="shared" si="12"/>
        <v>2277016.1803199998</v>
      </c>
      <c r="H372" s="3">
        <f t="shared" si="13"/>
        <v>0.10999999986961484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3105215.69</v>
      </c>
      <c r="D373" s="2">
        <f>'PR-RAS'!E378</f>
        <v>7602125</v>
      </c>
      <c r="E373" s="2">
        <v>0</v>
      </c>
      <c r="F373" s="2">
        <v>0</v>
      </c>
      <c r="G373" s="3">
        <f t="shared" si="12"/>
        <v>6811121.2366800001</v>
      </c>
      <c r="H373" s="3">
        <f t="shared" si="13"/>
        <v>0.31000000005587935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13429.759999999998</v>
      </c>
      <c r="D374" s="2">
        <f>'PR-RAS'!E379</f>
        <v>27584.250000000004</v>
      </c>
      <c r="E374" s="2">
        <v>0</v>
      </c>
      <c r="F374" s="2">
        <v>0</v>
      </c>
      <c r="G374" s="3">
        <f t="shared" si="12"/>
        <v>25587.150980000002</v>
      </c>
      <c r="H374" s="3">
        <f t="shared" si="13"/>
        <v>0.49000000000523869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939.55</v>
      </c>
      <c r="D375" s="2">
        <f>'PR-RAS'!E380</f>
        <v>13818.78</v>
      </c>
      <c r="E375" s="2">
        <v>0</v>
      </c>
      <c r="F375" s="2">
        <v>0</v>
      </c>
      <c r="G375" s="3">
        <f t="shared" si="12"/>
        <v>10687.83914</v>
      </c>
      <c r="H375" s="3">
        <f t="shared" si="13"/>
        <v>0.66999999999939064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3433.25</v>
      </c>
      <c r="D376" s="2">
        <f>'PR-RAS'!E381</f>
        <v>11848.94</v>
      </c>
      <c r="E376" s="2">
        <v>0</v>
      </c>
      <c r="F376" s="2">
        <v>0</v>
      </c>
      <c r="G376" s="3">
        <f t="shared" si="12"/>
        <v>10174.17375</v>
      </c>
      <c r="H376" s="3">
        <f t="shared" si="13"/>
        <v>0.30999999999949068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1237.58</v>
      </c>
      <c r="E378" s="2">
        <v>0</v>
      </c>
      <c r="F378" s="2">
        <v>0</v>
      </c>
      <c r="G378" s="3">
        <f t="shared" si="12"/>
        <v>933.13531999999998</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9056.9599999999991</v>
      </c>
      <c r="D381" s="2">
        <f>'PR-RAS'!E386</f>
        <v>678.95</v>
      </c>
      <c r="E381" s="2">
        <v>0</v>
      </c>
      <c r="F381" s="2">
        <v>0</v>
      </c>
      <c r="G381" s="3">
        <f t="shared" si="12"/>
        <v>3957.6467999999995</v>
      </c>
      <c r="H381" s="3">
        <f t="shared" si="13"/>
        <v>9.000000000082764E-2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27714.75</v>
      </c>
      <c r="E393" s="2">
        <v>0</v>
      </c>
      <c r="F393" s="2">
        <v>0</v>
      </c>
      <c r="G393" s="3">
        <f t="shared" si="12"/>
        <v>21728.364000000001</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27714.75</v>
      </c>
      <c r="E394" s="2">
        <v>0</v>
      </c>
      <c r="F394" s="2">
        <v>0</v>
      </c>
      <c r="G394" s="3">
        <f t="shared" si="12"/>
        <v>21783.7935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404327.68999999994</v>
      </c>
      <c r="D396" s="2">
        <f>'PR-RAS'!E401</f>
        <v>201638.36</v>
      </c>
      <c r="E396" s="2">
        <v>0</v>
      </c>
      <c r="F396" s="2">
        <v>0</v>
      </c>
      <c r="G396" s="3">
        <f t="shared" si="12"/>
        <v>319003.74195</v>
      </c>
      <c r="H396" s="3">
        <f t="shared" si="13"/>
        <v>0.67000000004190952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2841.08</v>
      </c>
      <c r="E398" s="2">
        <v>0</v>
      </c>
      <c r="F398" s="2">
        <v>0</v>
      </c>
      <c r="G398" s="3">
        <f t="shared" si="12"/>
        <v>2255.8175200000001</v>
      </c>
      <c r="H398" s="3">
        <f t="shared" si="13"/>
        <v>7.999999999992724E-2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120549.78</v>
      </c>
      <c r="D399" s="2">
        <f>'PR-RAS'!E404</f>
        <v>165762.48000000001</v>
      </c>
      <c r="E399" s="2">
        <v>0</v>
      </c>
      <c r="F399" s="2">
        <v>0</v>
      </c>
      <c r="G399" s="3">
        <f t="shared" si="12"/>
        <v>179925.74652000002</v>
      </c>
      <c r="H399" s="3">
        <f t="shared" si="13"/>
        <v>0.70000000001164153</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283777.90999999997</v>
      </c>
      <c r="D400" s="2">
        <f>'PR-RAS'!E405</f>
        <v>33034.800000000003</v>
      </c>
      <c r="E400" s="2">
        <v>0</v>
      </c>
      <c r="F400" s="2">
        <v>0</v>
      </c>
      <c r="G400" s="3">
        <f t="shared" si="12"/>
        <v>139589.15649000002</v>
      </c>
      <c r="H400" s="3">
        <f t="shared" si="13"/>
        <v>0.29000000002270099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2877520.68</v>
      </c>
      <c r="D407" s="2">
        <f>'PR-RAS'!E412</f>
        <v>975001.7</v>
      </c>
      <c r="E407" s="2">
        <v>0</v>
      </c>
      <c r="F407" s="2">
        <v>0</v>
      </c>
      <c r="G407" s="3">
        <f t="shared" si="12"/>
        <v>1959974.7764800002</v>
      </c>
      <c r="H407" s="3">
        <f t="shared" si="13"/>
        <v>0.61999999987892807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2851284.43</v>
      </c>
      <c r="D408" s="2">
        <f>'PR-RAS'!E413</f>
        <v>975001.7</v>
      </c>
      <c r="E408" s="2">
        <v>0</v>
      </c>
      <c r="F408" s="2">
        <v>0</v>
      </c>
      <c r="G408" s="3">
        <f t="shared" si="12"/>
        <v>1954124.1468099998</v>
      </c>
      <c r="H408" s="3">
        <f t="shared" si="13"/>
        <v>0.73000000021420419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26236.25</v>
      </c>
      <c r="D411" s="2">
        <f>'PR-RAS'!E416</f>
        <v>0</v>
      </c>
      <c r="E411" s="2">
        <v>0</v>
      </c>
      <c r="F411" s="2">
        <v>0</v>
      </c>
      <c r="G411" s="3">
        <f t="shared" si="12"/>
        <v>10756.862499999999</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7945971.1499999994</v>
      </c>
      <c r="D413" s="2">
        <f>'PR-RAS'!E418</f>
        <v>10750718.739999998</v>
      </c>
      <c r="E413" s="2">
        <v>0</v>
      </c>
      <c r="F413" s="2">
        <v>0</v>
      </c>
      <c r="G413" s="3">
        <f t="shared" si="12"/>
        <v>12132332.355559997</v>
      </c>
      <c r="H413" s="3">
        <f t="shared" si="13"/>
        <v>0.41000000108033419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1983244.87</v>
      </c>
      <c r="E415" s="2">
        <v>0</v>
      </c>
      <c r="F415" s="2">
        <v>0</v>
      </c>
      <c r="G415" s="3">
        <f t="shared" si="12"/>
        <v>1642126.75236</v>
      </c>
      <c r="H415" s="3">
        <f t="shared" si="13"/>
        <v>0.12999999988824129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50146.28</v>
      </c>
      <c r="D416" s="2">
        <f>'PR-RAS'!E421</f>
        <v>24707.32</v>
      </c>
      <c r="E416" s="2">
        <v>0</v>
      </c>
      <c r="F416" s="2">
        <v>0</v>
      </c>
      <c r="G416" s="3">
        <f t="shared" si="12"/>
        <v>41317.781799999997</v>
      </c>
      <c r="H416" s="3">
        <f t="shared" si="13"/>
        <v>0.59999999999854481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11957171.23</v>
      </c>
      <c r="D417" s="2">
        <f>'PR-RAS'!E422</f>
        <v>16282182.749999998</v>
      </c>
      <c r="E417" s="2">
        <v>0</v>
      </c>
      <c r="F417" s="2">
        <v>0</v>
      </c>
      <c r="G417" s="3">
        <f t="shared" si="12"/>
        <v>18520959.279679999</v>
      </c>
      <c r="H417" s="3">
        <f t="shared" si="13"/>
        <v>0.48000000230967999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15759373.479999999</v>
      </c>
      <c r="D418" s="2">
        <f>'PR-RAS'!E423</f>
        <v>19894248.209999997</v>
      </c>
      <c r="E418" s="2">
        <v>0</v>
      </c>
      <c r="F418" s="2">
        <v>0</v>
      </c>
      <c r="G418" s="3">
        <f t="shared" si="12"/>
        <v>23163461.748299994</v>
      </c>
      <c r="H418" s="3">
        <f t="shared" si="13"/>
        <v>0.68999999575316906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3802202.2499999981</v>
      </c>
      <c r="D420" s="2">
        <f>'PR-RAS'!E425</f>
        <v>3612065.459999999</v>
      </c>
      <c r="E420" s="2">
        <v>0</v>
      </c>
      <c r="F420" s="2">
        <v>0</v>
      </c>
      <c r="G420" s="3">
        <f t="shared" si="12"/>
        <v>4620033.5982299978</v>
      </c>
      <c r="H420" s="3">
        <f t="shared" si="13"/>
        <v>0.70999999716877937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303168.64000000001</v>
      </c>
      <c r="D421" s="2">
        <f>'PR-RAS'!E426</f>
        <v>0</v>
      </c>
      <c r="E421" s="2">
        <v>0</v>
      </c>
      <c r="F421" s="2">
        <v>0</v>
      </c>
      <c r="G421" s="3">
        <f t="shared" si="12"/>
        <v>127330.8288</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1976493.1500000001</v>
      </c>
      <c r="E422" s="2">
        <v>0</v>
      </c>
      <c r="F422" s="2">
        <v>0</v>
      </c>
      <c r="G422" s="3">
        <f t="shared" si="12"/>
        <v>1664207.2323</v>
      </c>
      <c r="H422" s="3">
        <f t="shared" si="13"/>
        <v>0.15000000013969839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533981.98</v>
      </c>
      <c r="D423" s="2">
        <f>'PR-RAS'!E428</f>
        <v>1047111.45</v>
      </c>
      <c r="E423" s="2">
        <v>0</v>
      </c>
      <c r="F423" s="2">
        <v>0</v>
      </c>
      <c r="G423" s="3">
        <f t="shared" si="12"/>
        <v>1109102.45936</v>
      </c>
      <c r="H423" s="3">
        <f t="shared" si="13"/>
        <v>0.46999999997206032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2000000</v>
      </c>
      <c r="D424" s="2">
        <f>'PR-RAS'!E430</f>
        <v>6000000</v>
      </c>
      <c r="E424" s="2">
        <v>0</v>
      </c>
      <c r="F424" s="2">
        <v>0</v>
      </c>
      <c r="G424" s="3">
        <f t="shared" si="12"/>
        <v>5922000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2000000</v>
      </c>
      <c r="D485" s="2">
        <f>'PR-RAS'!E491</f>
        <v>6000000</v>
      </c>
      <c r="E485" s="2">
        <v>0</v>
      </c>
      <c r="F485" s="2">
        <v>0</v>
      </c>
      <c r="G485" s="3">
        <f t="shared" si="12"/>
        <v>6776000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2000000</v>
      </c>
      <c r="D496" s="2">
        <f>'PR-RAS'!E502</f>
        <v>6000000</v>
      </c>
      <c r="E496" s="2">
        <v>0</v>
      </c>
      <c r="F496" s="2">
        <v>0</v>
      </c>
      <c r="G496" s="3">
        <f t="shared" si="12"/>
        <v>6930000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2000000</v>
      </c>
      <c r="D497" s="2">
        <f>'PR-RAS'!E503</f>
        <v>6000000</v>
      </c>
      <c r="E497" s="2">
        <v>0</v>
      </c>
      <c r="F497" s="2">
        <v>0</v>
      </c>
      <c r="G497" s="3">
        <f t="shared" si="12"/>
        <v>6944000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877910.28</v>
      </c>
      <c r="D529" s="2">
        <f>'PR-RAS'!E535</f>
        <v>1214052.56</v>
      </c>
      <c r="E529" s="2">
        <v>0</v>
      </c>
      <c r="F529" s="2">
        <v>0</v>
      </c>
      <c r="G529" s="3">
        <f t="shared" ref="G529:G836" si="14">(B529/1000)*(C529*1+D529*2)</f>
        <v>1745576.1312000002</v>
      </c>
      <c r="H529" s="3">
        <f t="shared" ref="H529:H836" si="15">ABS(C529-ROUND(C529,0))+ABS(D529-ROUND(D529,0))</f>
        <v>0.71999999997206032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877910.28</v>
      </c>
      <c r="D591" s="2">
        <f>'PR-RAS'!E597</f>
        <v>1214052.56</v>
      </c>
      <c r="E591" s="2">
        <v>0</v>
      </c>
      <c r="F591" s="2">
        <v>0</v>
      </c>
      <c r="G591" s="3">
        <f t="shared" si="14"/>
        <v>1950549.0860000001</v>
      </c>
      <c r="H591" s="3">
        <f t="shared" si="15"/>
        <v>0.71999999997206032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877910.28</v>
      </c>
      <c r="D603" s="2">
        <f>'PR-RAS'!E609</f>
        <v>1214052.56</v>
      </c>
      <c r="E603" s="2">
        <v>0</v>
      </c>
      <c r="F603" s="2">
        <v>0</v>
      </c>
      <c r="G603" s="3">
        <f t="shared" si="14"/>
        <v>1990221.2708000001</v>
      </c>
      <c r="H603" s="3">
        <f t="shared" si="15"/>
        <v>0.71999999997206032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877910.28</v>
      </c>
      <c r="D604" s="2">
        <f>'PR-RAS'!E610</f>
        <v>1214052.56</v>
      </c>
      <c r="E604" s="2">
        <v>0</v>
      </c>
      <c r="F604" s="2">
        <v>0</v>
      </c>
      <c r="G604" s="3">
        <f t="shared" si="14"/>
        <v>1993527.2862000002</v>
      </c>
      <c r="H604" s="3">
        <f t="shared" si="15"/>
        <v>0.71999999997206032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1122089.72</v>
      </c>
      <c r="D633" s="2">
        <f>'PR-RAS'!E639</f>
        <v>4785947.4399999995</v>
      </c>
      <c r="E633" s="2">
        <v>0</v>
      </c>
      <c r="F633" s="2">
        <v>0</v>
      </c>
      <c r="G633" s="3">
        <f t="shared" si="14"/>
        <v>6758598.2671999997</v>
      </c>
      <c r="H633" s="3">
        <f t="shared" si="15"/>
        <v>0.71999999950639904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393699.02</v>
      </c>
      <c r="D635" s="2">
        <f>'PR-RAS'!E641</f>
        <v>0</v>
      </c>
      <c r="E635" s="2">
        <v>0</v>
      </c>
      <c r="F635" s="2">
        <v>0</v>
      </c>
      <c r="G635" s="3">
        <f t="shared" si="14"/>
        <v>249605.17868000001</v>
      </c>
      <c r="H635" s="3">
        <f t="shared" si="15"/>
        <v>2.0000000018626451E-2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13957171.23</v>
      </c>
      <c r="D637" s="2">
        <f>'PR-RAS'!E643</f>
        <v>22282182.75</v>
      </c>
      <c r="E637" s="2">
        <v>0</v>
      </c>
      <c r="F637" s="2">
        <v>0</v>
      </c>
      <c r="G637" s="3">
        <f t="shared" si="14"/>
        <v>37219697.36028</v>
      </c>
      <c r="H637" s="3">
        <f t="shared" si="15"/>
        <v>0.48000000044703484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16637283.759999998</v>
      </c>
      <c r="D638" s="2">
        <f>'PR-RAS'!E644</f>
        <v>21108300.769999996</v>
      </c>
      <c r="E638" s="2">
        <v>0</v>
      </c>
      <c r="F638" s="2">
        <v>0</v>
      </c>
      <c r="G638" s="3">
        <f t="shared" si="14"/>
        <v>37489924.936099991</v>
      </c>
      <c r="H638" s="3">
        <f t="shared" si="15"/>
        <v>0.4700000062584877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1173881.9800000042</v>
      </c>
      <c r="E639" s="2">
        <v>0</v>
      </c>
      <c r="F639" s="2">
        <v>0</v>
      </c>
      <c r="G639" s="3">
        <f t="shared" si="14"/>
        <v>1497873.4064800052</v>
      </c>
      <c r="H639" s="3">
        <f t="shared" si="15"/>
        <v>1.9999995827674866E-2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2680112.5299999975</v>
      </c>
      <c r="D640" s="2">
        <f>'PR-RAS'!E646</f>
        <v>0</v>
      </c>
      <c r="E640" s="2">
        <v>0</v>
      </c>
      <c r="F640" s="2">
        <v>0</v>
      </c>
      <c r="G640" s="3">
        <f t="shared" si="14"/>
        <v>1712591.9066699983</v>
      </c>
      <c r="H640" s="3">
        <f t="shared" si="15"/>
        <v>0.4700000025331974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696867.66</v>
      </c>
      <c r="D641" s="2">
        <f>'PR-RAS'!E647</f>
        <v>0</v>
      </c>
      <c r="E641" s="2">
        <v>0</v>
      </c>
      <c r="F641" s="2">
        <v>0</v>
      </c>
      <c r="G641" s="3">
        <f t="shared" si="14"/>
        <v>445995.30240000004</v>
      </c>
      <c r="H641" s="3">
        <f t="shared" si="15"/>
        <v>0.33999999996740371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1976493.1500000001</v>
      </c>
      <c r="E642" s="2">
        <v>0</v>
      </c>
      <c r="F642" s="2">
        <v>0</v>
      </c>
      <c r="G642" s="3">
        <f t="shared" si="14"/>
        <v>2533864.2183000003</v>
      </c>
      <c r="H642" s="3">
        <f t="shared" si="15"/>
        <v>0.15000000013969839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1983244.8699999973</v>
      </c>
      <c r="D644" s="2">
        <f>'PR-RAS'!E650</f>
        <v>802611.16999999597</v>
      </c>
      <c r="E644" s="2">
        <v>0</v>
      </c>
      <c r="F644" s="2">
        <v>0</v>
      </c>
      <c r="G644" s="3">
        <f t="shared" si="14"/>
        <v>2307384.416029993</v>
      </c>
      <c r="H644" s="3">
        <f t="shared" si="15"/>
        <v>0.29999999864958227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1488868.3</v>
      </c>
      <c r="D646" s="2">
        <f>'PR-RAS'!E653</f>
        <v>331142.69</v>
      </c>
      <c r="E646" s="2">
        <v>0</v>
      </c>
      <c r="F646" s="2">
        <v>0</v>
      </c>
      <c r="G646" s="3">
        <f t="shared" si="14"/>
        <v>1387494.1236</v>
      </c>
      <c r="H646" s="3">
        <f t="shared" si="15"/>
        <v>0.61000000004423782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16152156.199999999</v>
      </c>
      <c r="D647" s="2">
        <f>'PR-RAS'!E654</f>
        <v>28425719.120000001</v>
      </c>
      <c r="E647" s="2">
        <v>0</v>
      </c>
      <c r="F647" s="2">
        <v>0</v>
      </c>
      <c r="G647" s="3">
        <f t="shared" si="14"/>
        <v>47160322.008239999</v>
      </c>
      <c r="H647" s="3">
        <f t="shared" si="15"/>
        <v>0.32000000029802322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17309881.809999999</v>
      </c>
      <c r="D648" s="2">
        <f>'PR-RAS'!E655</f>
        <v>26985166.25</v>
      </c>
      <c r="E648" s="2">
        <v>0</v>
      </c>
      <c r="F648" s="2">
        <v>0</v>
      </c>
      <c r="G648" s="3">
        <f t="shared" si="14"/>
        <v>46118298.658570006</v>
      </c>
      <c r="H648" s="3">
        <f t="shared" si="15"/>
        <v>0.44000000134110451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331142.69000000134</v>
      </c>
      <c r="D649" s="2">
        <f>'PR-RAS'!E656</f>
        <v>1771695.5600000024</v>
      </c>
      <c r="E649" s="2">
        <v>0</v>
      </c>
      <c r="F649" s="2">
        <v>0</v>
      </c>
      <c r="G649" s="3">
        <f t="shared" si="14"/>
        <v>2510697.9088800042</v>
      </c>
      <c r="H649" s="3">
        <f t="shared" si="15"/>
        <v>0.7499999962747097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66</v>
      </c>
      <c r="E650" s="2">
        <v>0</v>
      </c>
      <c r="F650" s="2">
        <v>0</v>
      </c>
      <c r="G650" s="3">
        <f t="shared" si="14"/>
        <v>99.945999999999998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64</v>
      </c>
      <c r="E652" s="2">
        <v>0</v>
      </c>
      <c r="F652" s="2">
        <v>0</v>
      </c>
      <c r="G652" s="3">
        <f t="shared" si="14"/>
        <v>97.65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103517.57</v>
      </c>
      <c r="D654" s="2">
        <f>'PR-RAS'!E661</f>
        <v>119145.11</v>
      </c>
      <c r="E654" s="2">
        <v>0</v>
      </c>
      <c r="F654" s="2">
        <v>0</v>
      </c>
      <c r="G654" s="3">
        <f t="shared" si="14"/>
        <v>223200.48687000002</v>
      </c>
      <c r="H654" s="3">
        <f t="shared" si="15"/>
        <v>0.53999999999359716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6231.82</v>
      </c>
      <c r="D655" s="2">
        <f>'PR-RAS'!E662</f>
        <v>20143.88</v>
      </c>
      <c r="E655" s="2">
        <v>0</v>
      </c>
      <c r="F655" s="2">
        <v>0</v>
      </c>
      <c r="G655" s="3">
        <f t="shared" si="14"/>
        <v>30423.805320000003</v>
      </c>
      <c r="H655" s="3">
        <f t="shared" si="15"/>
        <v>0.2999999999992724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1265602.93</v>
      </c>
      <c r="D662" s="2">
        <f>'PR-RAS'!E669</f>
        <v>142689.41</v>
      </c>
      <c r="E662" s="2">
        <v>0</v>
      </c>
      <c r="F662" s="2">
        <v>0</v>
      </c>
      <c r="G662" s="3">
        <f t="shared" si="14"/>
        <v>1025198.93675</v>
      </c>
      <c r="H662" s="3">
        <f t="shared" si="15"/>
        <v>0.48000000006868504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26399.39</v>
      </c>
      <c r="E663" s="2">
        <v>0</v>
      </c>
      <c r="F663" s="2">
        <v>0</v>
      </c>
      <c r="G663" s="3">
        <f t="shared" si="14"/>
        <v>34952.792359999999</v>
      </c>
      <c r="H663" s="3">
        <f t="shared" si="15"/>
        <v>0.38999999999941792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36801.68</v>
      </c>
      <c r="D665" s="2">
        <f>'PR-RAS'!E672</f>
        <v>106041.76</v>
      </c>
      <c r="E665" s="2">
        <v>0</v>
      </c>
      <c r="F665" s="2">
        <v>0</v>
      </c>
      <c r="G665" s="3">
        <f t="shared" si="14"/>
        <v>165259.77280000001</v>
      </c>
      <c r="H665" s="3">
        <f t="shared" si="15"/>
        <v>0.56000000000494765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682716.38</v>
      </c>
      <c r="D666" s="2">
        <f>'PR-RAS'!E673</f>
        <v>1858163.87</v>
      </c>
      <c r="E666" s="2">
        <v>0</v>
      </c>
      <c r="F666" s="2">
        <v>0</v>
      </c>
      <c r="G666" s="3">
        <f t="shared" si="14"/>
        <v>2925364.3398000002</v>
      </c>
      <c r="H666" s="3">
        <f t="shared" si="15"/>
        <v>0.5099999998928979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565.45000000000005</v>
      </c>
      <c r="D667" s="2">
        <f>'PR-RAS'!E674</f>
        <v>800000</v>
      </c>
      <c r="E667" s="2">
        <v>0</v>
      </c>
      <c r="F667" s="2">
        <v>0</v>
      </c>
      <c r="G667" s="3">
        <f t="shared" si="14"/>
        <v>1065976.5897000001</v>
      </c>
      <c r="H667" s="3">
        <f t="shared" si="15"/>
        <v>0.45000000000004547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175307.87</v>
      </c>
      <c r="D670" s="2">
        <f>'PR-RAS'!E677</f>
        <v>190548.96</v>
      </c>
      <c r="E670" s="2">
        <v>0</v>
      </c>
      <c r="F670" s="2">
        <v>0</v>
      </c>
      <c r="G670" s="3">
        <f t="shared" si="14"/>
        <v>372235.47351000004</v>
      </c>
      <c r="H670" s="3">
        <f t="shared" si="15"/>
        <v>0.17000000001280569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6837.05</v>
      </c>
      <c r="D674" s="2">
        <f>'PR-RAS'!E681</f>
        <v>158000</v>
      </c>
      <c r="E674" s="2">
        <v>0</v>
      </c>
      <c r="F674" s="2">
        <v>0</v>
      </c>
      <c r="G674" s="3">
        <f t="shared" si="14"/>
        <v>217269.33465</v>
      </c>
      <c r="H674" s="3">
        <f t="shared" si="15"/>
        <v>5.0000000000181899E-2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273306</v>
      </c>
      <c r="D676" s="2">
        <f>'PR-RAS'!E683</f>
        <v>242184</v>
      </c>
      <c r="E676" s="2">
        <v>0</v>
      </c>
      <c r="F676" s="2">
        <v>0</v>
      </c>
      <c r="G676" s="3">
        <f t="shared" si="14"/>
        <v>511429.95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100000</v>
      </c>
      <c r="D678" s="2">
        <f>'PR-RAS'!E685</f>
        <v>0</v>
      </c>
      <c r="E678" s="2">
        <v>0</v>
      </c>
      <c r="F678" s="2">
        <v>0</v>
      </c>
      <c r="G678" s="3">
        <f t="shared" si="14"/>
        <v>67700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571655.43000000005</v>
      </c>
      <c r="D695" s="2">
        <f>'PR-RAS'!E702</f>
        <v>362394.7</v>
      </c>
      <c r="E695" s="2">
        <v>0</v>
      </c>
      <c r="F695" s="2">
        <v>0</v>
      </c>
      <c r="G695" s="3">
        <f t="shared" si="14"/>
        <v>899732.71201999998</v>
      </c>
      <c r="H695" s="3">
        <f t="shared" si="15"/>
        <v>0.73000000003958121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2799210.25</v>
      </c>
      <c r="D699" s="2">
        <f>'PR-RAS'!E706</f>
        <v>4006957.37</v>
      </c>
      <c r="E699" s="2">
        <v>0</v>
      </c>
      <c r="F699" s="2">
        <v>0</v>
      </c>
      <c r="G699" s="3">
        <f t="shared" si="14"/>
        <v>7547561.2430199999</v>
      </c>
      <c r="H699" s="3">
        <f t="shared" si="15"/>
        <v>0.62000000011175871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972607</v>
      </c>
      <c r="E700" s="2">
        <v>0</v>
      </c>
      <c r="F700" s="2">
        <v>0</v>
      </c>
      <c r="G700" s="3">
        <f t="shared" si="14"/>
        <v>1359704.5859999999</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1280</v>
      </c>
      <c r="D719" s="2">
        <f>'PR-RAS'!E726</f>
        <v>0</v>
      </c>
      <c r="E719" s="2">
        <v>0</v>
      </c>
      <c r="F719" s="2">
        <v>0</v>
      </c>
      <c r="G719" s="3">
        <f t="shared" si="14"/>
        <v>919.04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22903.91</v>
      </c>
      <c r="D727" s="2">
        <f>'PR-RAS'!E734</f>
        <v>25992.15</v>
      </c>
      <c r="E727" s="2">
        <v>0</v>
      </c>
      <c r="F727" s="2">
        <v>0</v>
      </c>
      <c r="G727" s="3">
        <f t="shared" si="14"/>
        <v>54368.840459999999</v>
      </c>
      <c r="H727" s="3">
        <f t="shared" si="15"/>
        <v>0.24000000000160071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10094.57</v>
      </c>
      <c r="E730" s="2">
        <v>0</v>
      </c>
      <c r="F730" s="2">
        <v>0</v>
      </c>
      <c r="G730" s="3">
        <f t="shared" si="14"/>
        <v>14717.883059999998</v>
      </c>
      <c r="H730" s="3">
        <f t="shared" si="15"/>
        <v>0.43000000000029104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22954.06</v>
      </c>
      <c r="D731" s="2">
        <f>'PR-RAS'!E738</f>
        <v>15627.87</v>
      </c>
      <c r="E731" s="2">
        <v>0</v>
      </c>
      <c r="F731" s="2">
        <v>0</v>
      </c>
      <c r="G731" s="3">
        <f t="shared" si="14"/>
        <v>39573.154000000002</v>
      </c>
      <c r="H731" s="3">
        <f t="shared" si="15"/>
        <v>0.19000000000050932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1877.32</v>
      </c>
      <c r="D735" s="2">
        <f>'PR-RAS'!E742</f>
        <v>2271.3200000000002</v>
      </c>
      <c r="E735" s="2">
        <v>0</v>
      </c>
      <c r="F735" s="2">
        <v>0</v>
      </c>
      <c r="G735" s="3">
        <f t="shared" si="14"/>
        <v>4712.2506400000002</v>
      </c>
      <c r="H735" s="3">
        <f t="shared" si="15"/>
        <v>0.64000000000010004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88743.24</v>
      </c>
      <c r="D753" s="2">
        <f>'PR-RAS'!E760</f>
        <v>217996.24</v>
      </c>
      <c r="E753" s="2">
        <v>0</v>
      </c>
      <c r="F753" s="2">
        <v>0</v>
      </c>
      <c r="G753" s="3">
        <f t="shared" si="14"/>
        <v>394601.26143999997</v>
      </c>
      <c r="H753" s="3">
        <f t="shared" si="15"/>
        <v>0.47999999999592546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47687.5</v>
      </c>
      <c r="D770" s="2">
        <f>'PR-RAS'!E777</f>
        <v>26416.54</v>
      </c>
      <c r="E770" s="2">
        <v>0</v>
      </c>
      <c r="F770" s="2">
        <v>0</v>
      </c>
      <c r="G770" s="3">
        <f t="shared" si="14"/>
        <v>77300.326020000008</v>
      </c>
      <c r="H770" s="3">
        <f t="shared" si="15"/>
        <v>0.95999999999912689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227558.53</v>
      </c>
      <c r="D771" s="2">
        <f>'PR-RAS'!E778</f>
        <v>23873.14</v>
      </c>
      <c r="E771" s="2">
        <v>0</v>
      </c>
      <c r="F771" s="2">
        <v>0</v>
      </c>
      <c r="G771" s="3">
        <f t="shared" si="14"/>
        <v>211984.70370000001</v>
      </c>
      <c r="H771" s="3">
        <f t="shared" si="15"/>
        <v>0.61000000000058208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174887.87</v>
      </c>
      <c r="D836" s="2">
        <f>'PR-RAS'!E843</f>
        <v>151425.69</v>
      </c>
      <c r="E836" s="2">
        <v>0</v>
      </c>
      <c r="F836" s="2">
        <v>0</v>
      </c>
      <c r="G836" s="3">
        <f t="shared" si="14"/>
        <v>398912.27374999999</v>
      </c>
      <c r="H836" s="3">
        <f t="shared" si="15"/>
        <v>0.44000000000232831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44927.21</v>
      </c>
      <c r="D839" s="2">
        <f>'PR-RAS'!E846</f>
        <v>31202.46</v>
      </c>
      <c r="E839" s="2">
        <v>0</v>
      </c>
      <c r="F839" s="2">
        <v>0</v>
      </c>
      <c r="G839" s="3">
        <f t="shared" si="34"/>
        <v>89944.324940000006</v>
      </c>
      <c r="H839" s="3">
        <f t="shared" si="35"/>
        <v>0.66999999999825377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13466.36</v>
      </c>
      <c r="D841" s="2">
        <f>'PR-RAS'!E848</f>
        <v>13270</v>
      </c>
      <c r="E841" s="2">
        <v>0</v>
      </c>
      <c r="F841" s="2">
        <v>0</v>
      </c>
      <c r="G841" s="3">
        <f t="shared" si="34"/>
        <v>33605.342400000001</v>
      </c>
      <c r="H841" s="3">
        <f t="shared" si="35"/>
        <v>0.36000000000058208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347302.49</v>
      </c>
      <c r="D843" s="2">
        <f>'PR-RAS'!E850</f>
        <v>429873.68</v>
      </c>
      <c r="E843" s="2">
        <v>0</v>
      </c>
      <c r="F843" s="2">
        <v>0</v>
      </c>
      <c r="G843" s="3">
        <f t="shared" si="34"/>
        <v>1016335.9737000001</v>
      </c>
      <c r="H843" s="3">
        <f t="shared" si="35"/>
        <v>0.80999999999767169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800</v>
      </c>
      <c r="D848" s="2">
        <f>'PR-RAS'!E855</f>
        <v>4638.9799999999996</v>
      </c>
      <c r="E848" s="2">
        <v>0</v>
      </c>
      <c r="F848" s="2">
        <v>0</v>
      </c>
      <c r="G848" s="3">
        <f t="shared" si="34"/>
        <v>8536.0321199999998</v>
      </c>
      <c r="H848" s="3">
        <f t="shared" si="35"/>
        <v>2.0000000000436557E-2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336754.35</v>
      </c>
      <c r="D850" s="2">
        <f>'PR-RAS'!E857</f>
        <v>98126.22</v>
      </c>
      <c r="E850" s="2">
        <v>0</v>
      </c>
      <c r="F850" s="2">
        <v>0</v>
      </c>
      <c r="G850" s="3">
        <f t="shared" si="34"/>
        <v>452522.76471000002</v>
      </c>
      <c r="H850" s="3">
        <f t="shared" si="35"/>
        <v>0.56999999997788109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2000000</v>
      </c>
      <c r="D906" s="2">
        <f>'PR-RAS'!E913</f>
        <v>6000000</v>
      </c>
      <c r="E906" s="2">
        <v>0</v>
      </c>
      <c r="F906" s="2">
        <v>0</v>
      </c>
      <c r="G906" s="3">
        <f t="shared" si="34"/>
        <v>12670000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877910.28</v>
      </c>
      <c r="D974" s="2">
        <f>'PR-RAS'!E981</f>
        <v>1214052.56</v>
      </c>
      <c r="E974" s="2">
        <v>0</v>
      </c>
      <c r="F974" s="2">
        <v>0</v>
      </c>
      <c r="G974" s="3">
        <f t="shared" si="34"/>
        <v>3216752.9842000003</v>
      </c>
      <c r="H974" s="3">
        <f t="shared" si="35"/>
        <v>0.71999999997206032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44817174.459999986</v>
      </c>
      <c r="D1011" s="7">
        <f>BILANCA!E6</f>
        <v>56117465.939999998</v>
      </c>
      <c r="E1011" s="7">
        <v>0</v>
      </c>
      <c r="F1011" s="7">
        <v>0</v>
      </c>
      <c r="G1011" s="8">
        <f t="shared" ref="G1011:G1306" si="38">B1011/1000*C1011+B1011/500*D1011</f>
        <v>157052.10634</v>
      </c>
      <c r="H1011" s="8">
        <f t="shared" si="35"/>
        <v>0.51999998837709427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43610458.629999988</v>
      </c>
      <c r="D1012" s="2">
        <f>BILANCA!E7</f>
        <v>52958407.099999994</v>
      </c>
      <c r="E1012" s="2">
        <v>0</v>
      </c>
      <c r="F1012" s="2">
        <v>0</v>
      </c>
      <c r="G1012" s="3">
        <f t="shared" si="38"/>
        <v>299054.54565999995</v>
      </c>
      <c r="H1012" s="3">
        <f t="shared" si="35"/>
        <v>0.4700000062584877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4712211.3699999992</v>
      </c>
      <c r="D1013" s="2">
        <f>BILANCA!E8</f>
        <v>4759482.0699999994</v>
      </c>
      <c r="E1013" s="2">
        <v>0</v>
      </c>
      <c r="F1013" s="2">
        <v>0</v>
      </c>
      <c r="G1013" s="3">
        <f t="shared" si="38"/>
        <v>42693.526529999996</v>
      </c>
      <c r="H1013" s="3">
        <f t="shared" si="35"/>
        <v>0.43999999854713678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4079203.71</v>
      </c>
      <c r="D1014" s="2">
        <f>BILANCA!E9</f>
        <v>4117244.33</v>
      </c>
      <c r="E1014" s="2">
        <v>0</v>
      </c>
      <c r="F1014" s="2">
        <v>0</v>
      </c>
      <c r="G1014" s="3">
        <f t="shared" si="38"/>
        <v>49254.769480000003</v>
      </c>
      <c r="H1014" s="3">
        <f t="shared" si="35"/>
        <v>0.62000000011175871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651018.85</v>
      </c>
      <c r="D1015" s="2">
        <f>BILANCA!E10</f>
        <v>660248.93000000005</v>
      </c>
      <c r="E1015" s="2">
        <v>0</v>
      </c>
      <c r="F1015" s="2">
        <v>0</v>
      </c>
      <c r="G1015" s="3">
        <f t="shared" si="38"/>
        <v>9857.5835500000012</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18011.189999999999</v>
      </c>
      <c r="D1016" s="2">
        <f>BILANCA!E11</f>
        <v>18011.189999999999</v>
      </c>
      <c r="E1016" s="2">
        <v>0</v>
      </c>
      <c r="F1016" s="2">
        <v>0</v>
      </c>
      <c r="G1016" s="3">
        <f t="shared" si="38"/>
        <v>324.20141999999998</v>
      </c>
      <c r="H1016" s="3">
        <f t="shared" si="35"/>
        <v>0.37999999999738066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32591954.139999993</v>
      </c>
      <c r="D1017" s="2">
        <f>BILANCA!E12</f>
        <v>41553220.599999994</v>
      </c>
      <c r="E1017" s="2">
        <v>0</v>
      </c>
      <c r="F1017" s="2">
        <v>0</v>
      </c>
      <c r="G1017" s="3">
        <f t="shared" si="38"/>
        <v>809888.76737999986</v>
      </c>
      <c r="H1017" s="3">
        <f t="shared" si="35"/>
        <v>0.53999999910593033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31760083.839999996</v>
      </c>
      <c r="D1018" s="2">
        <f>BILANCA!E13</f>
        <v>41025808.829999998</v>
      </c>
      <c r="E1018" s="2">
        <v>0</v>
      </c>
      <c r="F1018" s="2">
        <v>0</v>
      </c>
      <c r="G1018" s="3">
        <f t="shared" si="38"/>
        <v>910493.61199999996</v>
      </c>
      <c r="H1018" s="3">
        <f t="shared" si="35"/>
        <v>0.33000000566244125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192664.37</v>
      </c>
      <c r="D1019" s="2">
        <f>BILANCA!E14</f>
        <v>192664.37</v>
      </c>
      <c r="E1019" s="2">
        <v>0</v>
      </c>
      <c r="F1019" s="2">
        <v>0</v>
      </c>
      <c r="G1019" s="3">
        <f t="shared" si="38"/>
        <v>5201.9379899999994</v>
      </c>
      <c r="H1019" s="3">
        <f t="shared" si="35"/>
        <v>0.73999999999068677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16071680.529999999</v>
      </c>
      <c r="D1020" s="2">
        <f>BILANCA!E15</f>
        <v>17262932.09</v>
      </c>
      <c r="E1020" s="2">
        <v>0</v>
      </c>
      <c r="F1020" s="2">
        <v>0</v>
      </c>
      <c r="G1020" s="3">
        <f t="shared" si="38"/>
        <v>505975.44709999999</v>
      </c>
      <c r="H1020" s="3">
        <f t="shared" si="35"/>
        <v>0.56000000052154064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11373366.1</v>
      </c>
      <c r="D1021" s="2">
        <f>BILANCA!E16</f>
        <v>12993312.210000001</v>
      </c>
      <c r="E1021" s="2">
        <v>0</v>
      </c>
      <c r="F1021" s="2">
        <v>0</v>
      </c>
      <c r="G1021" s="3">
        <f t="shared" si="38"/>
        <v>410959.89572000003</v>
      </c>
      <c r="H1021" s="3">
        <f t="shared" si="35"/>
        <v>0.31000000052154064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14509699.26</v>
      </c>
      <c r="D1022" s="2">
        <f>BILANCA!E17</f>
        <v>22197958.129999999</v>
      </c>
      <c r="E1022" s="2">
        <v>0</v>
      </c>
      <c r="F1022" s="2">
        <v>0</v>
      </c>
      <c r="G1022" s="3">
        <f t="shared" si="38"/>
        <v>706867.38624000002</v>
      </c>
      <c r="H1022" s="3">
        <f t="shared" si="35"/>
        <v>0.3899999987334013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10387326.42</v>
      </c>
      <c r="D1023" s="2">
        <f>BILANCA!E18</f>
        <v>11621057.970000001</v>
      </c>
      <c r="E1023" s="2">
        <v>0</v>
      </c>
      <c r="F1023" s="2">
        <v>0</v>
      </c>
      <c r="G1023" s="3">
        <f t="shared" si="38"/>
        <v>437182.75068000006</v>
      </c>
      <c r="H1023" s="3">
        <f t="shared" si="35"/>
        <v>0.44999999925494194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456616.40999999992</v>
      </c>
      <c r="D1024" s="2">
        <f>BILANCA!E19</f>
        <v>181518.71999999997</v>
      </c>
      <c r="E1024" s="2">
        <v>0</v>
      </c>
      <c r="F1024" s="2">
        <v>0</v>
      </c>
      <c r="G1024" s="3">
        <f t="shared" si="38"/>
        <v>11475.153899999998</v>
      </c>
      <c r="H1024" s="3">
        <f t="shared" si="35"/>
        <v>0.68999999994412065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583644.37</v>
      </c>
      <c r="D1025" s="2">
        <f>BILANCA!E20</f>
        <v>597463.15</v>
      </c>
      <c r="E1025" s="2">
        <v>0</v>
      </c>
      <c r="F1025" s="2">
        <v>0</v>
      </c>
      <c r="G1025" s="3">
        <f t="shared" si="38"/>
        <v>26678.56005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14219.02</v>
      </c>
      <c r="D1026" s="2">
        <f>BILANCA!E21</f>
        <v>26067.96</v>
      </c>
      <c r="E1026" s="2">
        <v>0</v>
      </c>
      <c r="F1026" s="2">
        <v>0</v>
      </c>
      <c r="G1026" s="3">
        <f t="shared" si="38"/>
        <v>1061.67904</v>
      </c>
      <c r="H1026" s="3">
        <f t="shared" si="35"/>
        <v>6.0000000001309672E-2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9218.89</v>
      </c>
      <c r="D1027" s="2">
        <f>BILANCA!E22</f>
        <v>9897.84</v>
      </c>
      <c r="E1027" s="2">
        <v>0</v>
      </c>
      <c r="F1027" s="2">
        <v>0</v>
      </c>
      <c r="G1027" s="3">
        <f t="shared" si="38"/>
        <v>493.24769000000003</v>
      </c>
      <c r="H1027" s="3">
        <f t="shared" si="35"/>
        <v>0.27000000000043656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1237.58</v>
      </c>
      <c r="E1028" s="2">
        <v>0</v>
      </c>
      <c r="F1028" s="2">
        <v>0</v>
      </c>
      <c r="G1028" s="3">
        <f t="shared" si="38"/>
        <v>44.552879999999995</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170.02</v>
      </c>
      <c r="D1029" s="2">
        <f>BILANCA!E24</f>
        <v>170.02</v>
      </c>
      <c r="E1029" s="2">
        <v>0</v>
      </c>
      <c r="F1029" s="2">
        <v>0</v>
      </c>
      <c r="G1029" s="3">
        <f t="shared" si="38"/>
        <v>9.6911400000000008</v>
      </c>
      <c r="H1029" s="3">
        <f t="shared" si="35"/>
        <v>4.0000000000020464E-2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32561.87</v>
      </c>
      <c r="D1030" s="2">
        <f>BILANCA!E25</f>
        <v>32561.87</v>
      </c>
      <c r="E1030" s="2">
        <v>0</v>
      </c>
      <c r="F1030" s="2">
        <v>0</v>
      </c>
      <c r="G1030" s="3">
        <f t="shared" si="38"/>
        <v>1953.7121999999999</v>
      </c>
      <c r="H1030" s="3">
        <f t="shared" si="35"/>
        <v>0.26000000000203727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726823.23</v>
      </c>
      <c r="D1031" s="2">
        <f>BILANCA!E26</f>
        <v>726823.23</v>
      </c>
      <c r="E1031" s="2">
        <v>0</v>
      </c>
      <c r="F1031" s="2">
        <v>0</v>
      </c>
      <c r="G1031" s="3">
        <f t="shared" si="38"/>
        <v>45789.863490000003</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910020.99</v>
      </c>
      <c r="D1033" s="2">
        <f>BILANCA!E28</f>
        <v>1212702.93</v>
      </c>
      <c r="E1033" s="2">
        <v>0</v>
      </c>
      <c r="F1033" s="2">
        <v>0</v>
      </c>
      <c r="G1033" s="3">
        <f t="shared" si="38"/>
        <v>76714.817549999992</v>
      </c>
      <c r="H1033" s="3">
        <f t="shared" si="35"/>
        <v>8.0000000074505806E-2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35954.61</v>
      </c>
      <c r="D1034" s="2">
        <f>BILANCA!E29</f>
        <v>25147.910000000003</v>
      </c>
      <c r="E1034" s="2">
        <v>0</v>
      </c>
      <c r="F1034" s="2">
        <v>0</v>
      </c>
      <c r="G1034" s="3">
        <f t="shared" si="38"/>
        <v>2070.0103200000003</v>
      </c>
      <c r="H1034" s="3">
        <f t="shared" si="35"/>
        <v>0.47999999999592546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99191.83</v>
      </c>
      <c r="D1035" s="2">
        <f>BILANCA!E30</f>
        <v>99191.83</v>
      </c>
      <c r="E1035" s="2">
        <v>0</v>
      </c>
      <c r="F1035" s="2">
        <v>0</v>
      </c>
      <c r="G1035" s="3">
        <f t="shared" si="38"/>
        <v>7439.3872500000007</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63237.22</v>
      </c>
      <c r="D1039" s="2">
        <f>BILANCA!E34</f>
        <v>74043.92</v>
      </c>
      <c r="E1039" s="2">
        <v>0</v>
      </c>
      <c r="F1039" s="2">
        <v>0</v>
      </c>
      <c r="G1039" s="3">
        <f t="shared" si="38"/>
        <v>6128.4267400000008</v>
      </c>
      <c r="H1039" s="3">
        <f t="shared" si="35"/>
        <v>0.30000000000291038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55345.22</v>
      </c>
      <c r="D1040" s="2">
        <f>BILANCA!E35</f>
        <v>55345.22</v>
      </c>
      <c r="E1040" s="2">
        <v>0</v>
      </c>
      <c r="F1040" s="2">
        <v>0</v>
      </c>
      <c r="G1040" s="3">
        <f t="shared" si="38"/>
        <v>4981.0698000000002</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55345.22</v>
      </c>
      <c r="D1042" s="2">
        <f>BILANCA!E37</f>
        <v>55345.22</v>
      </c>
      <c r="E1042" s="2">
        <v>0</v>
      </c>
      <c r="F1042" s="2">
        <v>0</v>
      </c>
      <c r="G1042" s="3">
        <f t="shared" si="38"/>
        <v>5313.1411200000002</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37214.75</v>
      </c>
      <c r="D1046" s="2">
        <f>BILANCA!E41</f>
        <v>64929.5</v>
      </c>
      <c r="E1046" s="2">
        <v>0</v>
      </c>
      <c r="F1046" s="2">
        <v>0</v>
      </c>
      <c r="G1046" s="3">
        <f t="shared" si="38"/>
        <v>6014.6549999999997</v>
      </c>
      <c r="H1046" s="3">
        <f t="shared" si="35"/>
        <v>0.75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37214.75</v>
      </c>
      <c r="D1047" s="2">
        <f>BILANCA!E42</f>
        <v>64929.5</v>
      </c>
      <c r="E1047" s="2">
        <v>0</v>
      </c>
      <c r="F1047" s="2">
        <v>0</v>
      </c>
      <c r="G1047" s="3">
        <f t="shared" si="38"/>
        <v>6181.7287499999993</v>
      </c>
      <c r="H1047" s="3">
        <f t="shared" si="35"/>
        <v>0.75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246739.30999999982</v>
      </c>
      <c r="D1050" s="2">
        <f>BILANCA!E45</f>
        <v>200470.41999999993</v>
      </c>
      <c r="E1050" s="2">
        <v>0</v>
      </c>
      <c r="F1050" s="2">
        <v>0</v>
      </c>
      <c r="G1050" s="3">
        <f t="shared" si="38"/>
        <v>25907.205999999987</v>
      </c>
      <c r="H1050" s="3">
        <f t="shared" si="35"/>
        <v>0.7299999997485429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123431.51</v>
      </c>
      <c r="D1052" s="2">
        <f>BILANCA!E47</f>
        <v>123431.51</v>
      </c>
      <c r="E1052" s="2">
        <v>0</v>
      </c>
      <c r="F1052" s="2">
        <v>0</v>
      </c>
      <c r="G1052" s="3">
        <f t="shared" si="38"/>
        <v>15552.37026</v>
      </c>
      <c r="H1052" s="3">
        <f t="shared" si="35"/>
        <v>0.98000000001047738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1191444.46</v>
      </c>
      <c r="D1053" s="2">
        <f>BILANCA!E48</f>
        <v>1328781.94</v>
      </c>
      <c r="E1053" s="2">
        <v>0</v>
      </c>
      <c r="F1053" s="2">
        <v>0</v>
      </c>
      <c r="G1053" s="3">
        <f t="shared" si="38"/>
        <v>165507.35861999998</v>
      </c>
      <c r="H1053" s="3">
        <f t="shared" si="35"/>
        <v>0.52000000001862645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107885.64</v>
      </c>
      <c r="D1054" s="2">
        <f>BILANCA!E49</f>
        <v>107885.64</v>
      </c>
      <c r="E1054" s="2">
        <v>0</v>
      </c>
      <c r="F1054" s="2">
        <v>0</v>
      </c>
      <c r="G1054" s="3">
        <f t="shared" si="38"/>
        <v>14240.904479999997</v>
      </c>
      <c r="H1054" s="3">
        <f t="shared" si="35"/>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1176022.3</v>
      </c>
      <c r="D1055" s="2">
        <f>BILANCA!E50</f>
        <v>1359628.67</v>
      </c>
      <c r="E1055" s="2">
        <v>0</v>
      </c>
      <c r="F1055" s="2">
        <v>0</v>
      </c>
      <c r="G1055" s="3">
        <f t="shared" si="38"/>
        <v>175287.58379999999</v>
      </c>
      <c r="H1055" s="3">
        <f t="shared" si="35"/>
        <v>0.63000000012107193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283.63</v>
      </c>
      <c r="D1059" s="2">
        <f>BILANCA!E54</f>
        <v>283.63</v>
      </c>
      <c r="E1059" s="2">
        <v>0</v>
      </c>
      <c r="F1059" s="2">
        <v>0</v>
      </c>
      <c r="G1059" s="3">
        <f t="shared" si="38"/>
        <v>41.693610000000007</v>
      </c>
      <c r="H1059" s="3">
        <f t="shared" si="35"/>
        <v>0.74000000000000909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283.63</v>
      </c>
      <c r="D1060" s="2">
        <f>BILANCA!E55</f>
        <v>283.63</v>
      </c>
      <c r="E1060" s="2">
        <v>0</v>
      </c>
      <c r="F1060" s="2">
        <v>0</v>
      </c>
      <c r="G1060" s="3">
        <f t="shared" si="38"/>
        <v>42.544499999999999</v>
      </c>
      <c r="H1060" s="3">
        <f t="shared" si="35"/>
        <v>0.74000000000000909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6306293.1199999992</v>
      </c>
      <c r="D1061" s="2">
        <f>BILANCA!E56</f>
        <v>6645704.4299999997</v>
      </c>
      <c r="E1061" s="2">
        <v>0</v>
      </c>
      <c r="F1061" s="2">
        <v>0</v>
      </c>
      <c r="G1061" s="3">
        <f t="shared" si="38"/>
        <v>999482.80097999983</v>
      </c>
      <c r="H1061" s="3">
        <f t="shared" si="35"/>
        <v>0.54999999888241291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5546180.1399999997</v>
      </c>
      <c r="D1062" s="2">
        <f>BILANCA!E57</f>
        <v>5885591.4500000002</v>
      </c>
      <c r="E1062" s="2">
        <v>0</v>
      </c>
      <c r="F1062" s="2">
        <v>0</v>
      </c>
      <c r="G1062" s="3">
        <f t="shared" si="38"/>
        <v>900502.87807999994</v>
      </c>
      <c r="H1062" s="3">
        <f t="shared" si="35"/>
        <v>0.58999999985098839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18954.43</v>
      </c>
      <c r="D1063" s="2">
        <f>BILANCA!E58</f>
        <v>18954.43</v>
      </c>
      <c r="E1063" s="2">
        <v>0</v>
      </c>
      <c r="F1063" s="2">
        <v>0</v>
      </c>
      <c r="G1063" s="3">
        <f t="shared" si="38"/>
        <v>3013.7543700000001</v>
      </c>
      <c r="H1063" s="3">
        <f t="shared" si="35"/>
        <v>0.86000000000058208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741158.55</v>
      </c>
      <c r="D1066" s="2">
        <f>BILANCA!E61</f>
        <v>741158.55</v>
      </c>
      <c r="E1066" s="2">
        <v>0</v>
      </c>
      <c r="F1066" s="2">
        <v>0</v>
      </c>
      <c r="G1066" s="3">
        <f t="shared" si="38"/>
        <v>124514.63640000002</v>
      </c>
      <c r="H1066" s="3">
        <f t="shared" si="35"/>
        <v>0.89999999990686774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1206715.83</v>
      </c>
      <c r="D1074" s="2">
        <f>BILANCA!E69</f>
        <v>3159058.84</v>
      </c>
      <c r="E1074" s="2">
        <v>0</v>
      </c>
      <c r="F1074" s="2">
        <v>0</v>
      </c>
      <c r="G1074" s="3">
        <f t="shared" si="38"/>
        <v>481589.34463999997</v>
      </c>
      <c r="H1074" s="3">
        <f t="shared" si="35"/>
        <v>0.33000000007450581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331142.69</v>
      </c>
      <c r="D1075" s="2">
        <f>BILANCA!E70</f>
        <v>1771695.56</v>
      </c>
      <c r="E1075" s="2">
        <v>0</v>
      </c>
      <c r="F1075" s="2">
        <v>0</v>
      </c>
      <c r="G1075" s="3">
        <f t="shared" si="38"/>
        <v>251844.69765000005</v>
      </c>
      <c r="H1075" s="3">
        <f t="shared" si="35"/>
        <v>0.74999999994179234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331142.69</v>
      </c>
      <c r="D1076" s="2">
        <f>BILANCA!E71</f>
        <v>1771695.56</v>
      </c>
      <c r="E1076" s="2">
        <v>0</v>
      </c>
      <c r="F1076" s="2">
        <v>0</v>
      </c>
      <c r="G1076" s="3">
        <f t="shared" si="38"/>
        <v>255719.23146000001</v>
      </c>
      <c r="H1076" s="3">
        <f t="shared" si="35"/>
        <v>0.74999999994179234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331142.69</v>
      </c>
      <c r="D1078" s="2">
        <f>BILANCA!E73</f>
        <v>1771695.56</v>
      </c>
      <c r="E1078" s="2">
        <v>0</v>
      </c>
      <c r="F1078" s="2">
        <v>0</v>
      </c>
      <c r="G1078" s="3">
        <f t="shared" si="38"/>
        <v>263468.29908000003</v>
      </c>
      <c r="H1078" s="3">
        <f t="shared" si="35"/>
        <v>0.74999999994179234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44013.599999999999</v>
      </c>
      <c r="D1087" s="2">
        <f>BILANCA!E82</f>
        <v>45424.270000000004</v>
      </c>
      <c r="E1087" s="2">
        <v>0</v>
      </c>
      <c r="F1087" s="2">
        <v>0</v>
      </c>
      <c r="G1087" s="3">
        <f t="shared" si="38"/>
        <v>10384.38478</v>
      </c>
      <c r="H1087" s="3">
        <f t="shared" si="35"/>
        <v>0.67000000000552973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16301.74</v>
      </c>
      <c r="D1088" s="2">
        <f>BILANCA!E83</f>
        <v>16301.74</v>
      </c>
      <c r="E1088" s="2">
        <v>0</v>
      </c>
      <c r="F1088" s="2">
        <v>0</v>
      </c>
      <c r="G1088" s="3">
        <f t="shared" si="38"/>
        <v>3814.6071600000005</v>
      </c>
      <c r="H1088" s="3">
        <f t="shared" si="35"/>
        <v>0.52000000000043656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505.29</v>
      </c>
      <c r="D1090" s="2">
        <f>BILANCA!E85</f>
        <v>505.29</v>
      </c>
      <c r="E1090" s="2">
        <v>0</v>
      </c>
      <c r="F1090" s="2">
        <v>0</v>
      </c>
      <c r="G1090" s="3">
        <f t="shared" si="38"/>
        <v>121.2696</v>
      </c>
      <c r="H1090" s="3">
        <f t="shared" si="35"/>
        <v>0.58000000000004093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27206.57</v>
      </c>
      <c r="D1092" s="2">
        <f>BILANCA!E87</f>
        <v>28617.24</v>
      </c>
      <c r="E1092" s="2">
        <v>0</v>
      </c>
      <c r="F1092" s="2">
        <v>0</v>
      </c>
      <c r="G1092" s="3">
        <f t="shared" si="38"/>
        <v>6924.1661000000004</v>
      </c>
      <c r="H1092" s="3">
        <f t="shared" si="35"/>
        <v>0.67000000000189175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148584.87</v>
      </c>
      <c r="D1093" s="2">
        <f>BILANCA!E88</f>
        <v>148584.87</v>
      </c>
      <c r="E1093" s="2">
        <v>0</v>
      </c>
      <c r="F1093" s="2">
        <v>0</v>
      </c>
      <c r="G1093" s="3">
        <f t="shared" si="38"/>
        <v>36997.63263</v>
      </c>
      <c r="H1093" s="3">
        <f t="shared" si="35"/>
        <v>0.26000000000931323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148584.87</v>
      </c>
      <c r="D1094" s="2">
        <f>BILANCA!E89</f>
        <v>148584.87</v>
      </c>
      <c r="E1094" s="2">
        <v>0</v>
      </c>
      <c r="F1094" s="2">
        <v>0</v>
      </c>
      <c r="G1094" s="3">
        <f t="shared" si="38"/>
        <v>37443.387240000004</v>
      </c>
      <c r="H1094" s="3">
        <f t="shared" si="35"/>
        <v>0.26000000000931323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148584.87</v>
      </c>
      <c r="D1095" s="2">
        <f>BILANCA!E90</f>
        <v>148584.87</v>
      </c>
      <c r="E1095" s="2">
        <v>0</v>
      </c>
      <c r="F1095" s="2">
        <v>0</v>
      </c>
      <c r="G1095" s="3">
        <f t="shared" si="38"/>
        <v>37889.14185</v>
      </c>
      <c r="H1095" s="3">
        <f t="shared" si="35"/>
        <v>0.26000000000931323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148992.69</v>
      </c>
      <c r="D1140" s="2">
        <f>BILANCA!E135</f>
        <v>148992.69</v>
      </c>
      <c r="E1140" s="2">
        <v>0</v>
      </c>
      <c r="F1140" s="2">
        <v>0</v>
      </c>
      <c r="G1140" s="3">
        <f t="shared" si="38"/>
        <v>58107.149099999995</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148992.69</v>
      </c>
      <c r="D1141" s="2">
        <f>BILANCA!E136</f>
        <v>148992.69</v>
      </c>
      <c r="E1141" s="2">
        <v>0</v>
      </c>
      <c r="F1141" s="2">
        <v>0</v>
      </c>
      <c r="G1141" s="3">
        <f t="shared" si="38"/>
        <v>58554.127170000007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148931.1</v>
      </c>
      <c r="D1145" s="2">
        <f>BILANCA!E140</f>
        <v>148931.1</v>
      </c>
      <c r="E1145" s="2">
        <v>0</v>
      </c>
      <c r="F1145" s="2">
        <v>0</v>
      </c>
      <c r="G1145" s="3">
        <f t="shared" si="38"/>
        <v>60317.09550000001</v>
      </c>
      <c r="H1145" s="3">
        <f t="shared" si="41"/>
        <v>0.20000000001164153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61.59</v>
      </c>
      <c r="D1147" s="2">
        <f>BILANCA!E142</f>
        <v>61.59</v>
      </c>
      <c r="E1147" s="2">
        <v>0</v>
      </c>
      <c r="F1147" s="2">
        <v>0</v>
      </c>
      <c r="G1147" s="3">
        <f t="shared" si="38"/>
        <v>25.313490000000005</v>
      </c>
      <c r="H1147" s="3">
        <f t="shared" si="41"/>
        <v>0.81999999999999318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483835.7</v>
      </c>
      <c r="D1152" s="2">
        <f>BILANCA!E147</f>
        <v>1022404.13</v>
      </c>
      <c r="E1152" s="2">
        <v>0</v>
      </c>
      <c r="F1152" s="2">
        <v>0</v>
      </c>
      <c r="G1152" s="3">
        <f t="shared" si="38"/>
        <v>359067.44231999997</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51539.27</v>
      </c>
      <c r="D1153" s="2">
        <f>BILANCA!E148</f>
        <v>42148.03</v>
      </c>
      <c r="E1153" s="2">
        <v>0</v>
      </c>
      <c r="F1153" s="2">
        <v>0</v>
      </c>
      <c r="G1153" s="3">
        <f t="shared" si="38"/>
        <v>19424.452189999996</v>
      </c>
      <c r="H1153" s="3">
        <f t="shared" si="41"/>
        <v>0.29999999999563443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35156.94</v>
      </c>
      <c r="E1155" s="2">
        <v>0</v>
      </c>
      <c r="F1155" s="2">
        <v>0</v>
      </c>
      <c r="G1155" s="3">
        <f t="shared" si="38"/>
        <v>10195.5126</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35156.94</v>
      </c>
      <c r="E1160" s="2">
        <v>0</v>
      </c>
      <c r="F1160" s="2">
        <v>0</v>
      </c>
      <c r="G1160" s="3">
        <f t="shared" si="38"/>
        <v>10547.082</v>
      </c>
      <c r="H1160" s="3">
        <f t="shared" si="41"/>
        <v>5.9999999997671694E-2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22264.67</v>
      </c>
      <c r="D1164" s="2">
        <f>BILANCA!E159</f>
        <v>34528.97</v>
      </c>
      <c r="E1164" s="2">
        <v>0</v>
      </c>
      <c r="F1164" s="2">
        <v>0</v>
      </c>
      <c r="G1164" s="3">
        <f t="shared" si="38"/>
        <v>14063.681939999999</v>
      </c>
      <c r="H1164" s="3">
        <f t="shared" si="41"/>
        <v>0.36000000000058208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379968.06</v>
      </c>
      <c r="D1165" s="2">
        <f>BILANCA!E160</f>
        <v>876410.68</v>
      </c>
      <c r="E1165" s="2">
        <v>0</v>
      </c>
      <c r="F1165" s="2">
        <v>0</v>
      </c>
      <c r="G1165" s="3">
        <f t="shared" si="38"/>
        <v>330582.36010000005</v>
      </c>
      <c r="H1165" s="3">
        <f t="shared" si="41"/>
        <v>0.37999999994644895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11795.33</v>
      </c>
      <c r="D1166" s="2">
        <f>BILANCA!E161</f>
        <v>15891.14</v>
      </c>
      <c r="E1166" s="2">
        <v>0</v>
      </c>
      <c r="F1166" s="2">
        <v>0</v>
      </c>
      <c r="G1166" s="3">
        <f t="shared" si="38"/>
        <v>6798.1071599999996</v>
      </c>
      <c r="H1166" s="3">
        <f t="shared" si="41"/>
        <v>0.46999999999934516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18268.37</v>
      </c>
      <c r="D1168" s="2">
        <f>BILANCA!E163</f>
        <v>18268.37</v>
      </c>
      <c r="E1168" s="2">
        <v>0</v>
      </c>
      <c r="F1168" s="2">
        <v>0</v>
      </c>
      <c r="G1168" s="3">
        <f t="shared" si="38"/>
        <v>8659.2073799999998</v>
      </c>
      <c r="H1168" s="3">
        <f t="shared" si="41"/>
        <v>0.73999999999796273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50146.28</v>
      </c>
      <c r="D1170" s="2">
        <f>BILANCA!E165</f>
        <v>21957.32</v>
      </c>
      <c r="E1170" s="2">
        <v>0</v>
      </c>
      <c r="F1170" s="2">
        <v>0</v>
      </c>
      <c r="G1170" s="3">
        <f t="shared" si="38"/>
        <v>15049.747200000002</v>
      </c>
      <c r="H1170" s="3">
        <f t="shared" si="41"/>
        <v>0.59999999999854481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41319.79</v>
      </c>
      <c r="D1171" s="2">
        <f>BILANCA!E166</f>
        <v>13272.64</v>
      </c>
      <c r="E1171" s="2">
        <v>0</v>
      </c>
      <c r="F1171" s="2">
        <v>0</v>
      </c>
      <c r="G1171" s="3">
        <f t="shared" si="38"/>
        <v>10926.27627</v>
      </c>
      <c r="H1171" s="3">
        <f t="shared" si="41"/>
        <v>0.56999999999970896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8826.49</v>
      </c>
      <c r="D1172" s="2">
        <f>BILANCA!E167</f>
        <v>8684.68</v>
      </c>
      <c r="E1172" s="2">
        <v>0</v>
      </c>
      <c r="F1172" s="2">
        <v>0</v>
      </c>
      <c r="G1172" s="3">
        <f t="shared" si="38"/>
        <v>4243.7277000000004</v>
      </c>
      <c r="H1172" s="3">
        <f t="shared" si="41"/>
        <v>0.80999999999949068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44817174.460000008</v>
      </c>
      <c r="D1180" s="2">
        <f>BILANCA!E176</f>
        <v>56117465.939999998</v>
      </c>
      <c r="E1180" s="2">
        <v>0</v>
      </c>
      <c r="F1180" s="2">
        <v>0</v>
      </c>
      <c r="G1180" s="3">
        <f t="shared" si="38"/>
        <v>26698858.077800002</v>
      </c>
      <c r="H1180" s="3">
        <f t="shared" si="41"/>
        <v>0.52000001072883606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9366937.2799999993</v>
      </c>
      <c r="D1181" s="2">
        <f>BILANCA!E177</f>
        <v>14401878.599999998</v>
      </c>
      <c r="E1181" s="2">
        <v>0</v>
      </c>
      <c r="F1181" s="2">
        <v>0</v>
      </c>
      <c r="G1181" s="3">
        <f t="shared" si="38"/>
        <v>6527188.7560799997</v>
      </c>
      <c r="H1181" s="3">
        <f t="shared" si="41"/>
        <v>0.68000000156462193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782877.54999999993</v>
      </c>
      <c r="D1182" s="2">
        <f>BILANCA!E178</f>
        <v>275826.26</v>
      </c>
      <c r="E1182" s="2">
        <v>0</v>
      </c>
      <c r="F1182" s="2">
        <v>0</v>
      </c>
      <c r="G1182" s="3">
        <f t="shared" si="38"/>
        <v>229539.17203999998</v>
      </c>
      <c r="H1182" s="3">
        <f t="shared" si="41"/>
        <v>0.71000000007916242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87375.37</v>
      </c>
      <c r="D1183" s="2">
        <f>BILANCA!E179</f>
        <v>91869</v>
      </c>
      <c r="E1183" s="2">
        <v>0</v>
      </c>
      <c r="F1183" s="2">
        <v>0</v>
      </c>
      <c r="G1183" s="3">
        <f t="shared" si="38"/>
        <v>46902.613010000001</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254013.32</v>
      </c>
      <c r="D1184" s="2">
        <f>BILANCA!E180</f>
        <v>136652.26999999999</v>
      </c>
      <c r="E1184" s="2">
        <v>0</v>
      </c>
      <c r="F1184" s="2">
        <v>0</v>
      </c>
      <c r="G1184" s="3">
        <f t="shared" si="38"/>
        <v>91753.307639999985</v>
      </c>
      <c r="H1184" s="3">
        <f t="shared" si="41"/>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3774.29</v>
      </c>
      <c r="D1185" s="2">
        <f>BILANCA!E181</f>
        <v>4162.96</v>
      </c>
      <c r="E1185" s="2">
        <v>0</v>
      </c>
      <c r="F1185" s="2">
        <v>0</v>
      </c>
      <c r="G1185" s="3">
        <f t="shared" si="38"/>
        <v>2117.5367499999998</v>
      </c>
      <c r="H1185" s="3">
        <f t="shared" si="41"/>
        <v>0.32999999999992724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2052.4699999999998</v>
      </c>
      <c r="D1187" s="2">
        <f>BILANCA!E183</f>
        <v>2364.62</v>
      </c>
      <c r="E1187" s="2">
        <v>0</v>
      </c>
      <c r="F1187" s="2">
        <v>0</v>
      </c>
      <c r="G1187" s="3">
        <f t="shared" si="38"/>
        <v>1200.36267</v>
      </c>
      <c r="H1187" s="3">
        <f t="shared" si="41"/>
        <v>0.84999999999990905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1721.82</v>
      </c>
      <c r="D1188" s="2">
        <f>BILANCA!E184</f>
        <v>1798.34</v>
      </c>
      <c r="E1188" s="2">
        <v>0</v>
      </c>
      <c r="F1188" s="2">
        <v>0</v>
      </c>
      <c r="G1188" s="3">
        <f t="shared" si="38"/>
        <v>946.69299999999998</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47507.13</v>
      </c>
      <c r="D1189" s="2">
        <f>BILANCA!E185</f>
        <v>0</v>
      </c>
      <c r="E1189" s="2">
        <v>0</v>
      </c>
      <c r="F1189" s="2">
        <v>0</v>
      </c>
      <c r="G1189" s="3">
        <f t="shared" si="38"/>
        <v>8503.7762699999985</v>
      </c>
      <c r="H1189" s="3">
        <f t="shared" si="41"/>
        <v>0.12999999999738066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8442.9699999999993</v>
      </c>
      <c r="D1198" s="2">
        <f>BILANCA!E194</f>
        <v>856.29</v>
      </c>
      <c r="E1198" s="2">
        <v>0</v>
      </c>
      <c r="F1198" s="2">
        <v>0</v>
      </c>
      <c r="G1198" s="3">
        <f t="shared" si="38"/>
        <v>1909.2433999999998</v>
      </c>
      <c r="H1198" s="3">
        <f t="shared" si="41"/>
        <v>0.32000000000061846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29210.75</v>
      </c>
      <c r="D1199" s="2">
        <f>BILANCA!E195</f>
        <v>0</v>
      </c>
      <c r="E1199" s="2">
        <v>0</v>
      </c>
      <c r="F1199" s="2">
        <v>0</v>
      </c>
      <c r="G1199" s="3">
        <f t="shared" si="38"/>
        <v>5520.8317500000003</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352553.72</v>
      </c>
      <c r="D1200" s="2">
        <f>BILANCA!E196</f>
        <v>42285.74</v>
      </c>
      <c r="E1200" s="2">
        <v>0</v>
      </c>
      <c r="F1200" s="2">
        <v>0</v>
      </c>
      <c r="G1200" s="3">
        <f t="shared" si="38"/>
        <v>83053.788</v>
      </c>
      <c r="H1200" s="3">
        <f t="shared" si="41"/>
        <v>0.54000000002997695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1554425.77</v>
      </c>
      <c r="D1201" s="2">
        <f>BILANCA!E197</f>
        <v>2086569.95</v>
      </c>
      <c r="E1201" s="2">
        <v>0</v>
      </c>
      <c r="F1201" s="2">
        <v>0</v>
      </c>
      <c r="G1201" s="3">
        <f t="shared" si="38"/>
        <v>1093965.0429699998</v>
      </c>
      <c r="H1201" s="3">
        <f t="shared" si="41"/>
        <v>0.28000000002793968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379.25</v>
      </c>
      <c r="D1202" s="2">
        <f>BILANCA!E198</f>
        <v>0</v>
      </c>
      <c r="E1202" s="2">
        <v>0</v>
      </c>
      <c r="F1202" s="2">
        <v>0</v>
      </c>
      <c r="G1202" s="3">
        <f t="shared" ref="G1202:G1206" si="44">B1202/1000*C1202+B1202/500*D1202</f>
        <v>72.816000000000003</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1532620.17</v>
      </c>
      <c r="D1203" s="2">
        <f>BILANCA!E199</f>
        <v>1971976.31</v>
      </c>
      <c r="E1203" s="2">
        <v>0</v>
      </c>
      <c r="F1203" s="2">
        <v>0</v>
      </c>
      <c r="G1203" s="3">
        <f t="shared" si="44"/>
        <v>1056978.54847</v>
      </c>
      <c r="H1203" s="3">
        <f t="shared" si="45"/>
        <v>0.47999999998137355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21426.35</v>
      </c>
      <c r="D1206" s="2">
        <f>BILANCA!E202</f>
        <v>114593.64</v>
      </c>
      <c r="E1206" s="2">
        <v>0</v>
      </c>
      <c r="F1206" s="2">
        <v>0</v>
      </c>
      <c r="G1206" s="3">
        <f t="shared" si="44"/>
        <v>49120.271479999996</v>
      </c>
      <c r="H1206" s="3">
        <f t="shared" si="45"/>
        <v>0.70999999999912689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7029633.96</v>
      </c>
      <c r="D1223" s="2">
        <f>BILANCA!E219</f>
        <v>11806085.819999998</v>
      </c>
      <c r="E1223" s="2">
        <v>0</v>
      </c>
      <c r="F1223" s="2">
        <v>0</v>
      </c>
      <c r="G1223" s="3">
        <f t="shared" si="38"/>
        <v>6526704.5927999988</v>
      </c>
      <c r="H1223" s="3">
        <f t="shared" si="41"/>
        <v>0.22000000160187483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7029633.96</v>
      </c>
      <c r="D1224" s="2">
        <f>BILANCA!E220</f>
        <v>11806085.819999998</v>
      </c>
      <c r="E1224" s="2">
        <v>0</v>
      </c>
      <c r="F1224" s="2">
        <v>0</v>
      </c>
      <c r="G1224" s="3">
        <f t="shared" si="38"/>
        <v>6557346.3983999994</v>
      </c>
      <c r="H1224" s="3">
        <f t="shared" si="41"/>
        <v>0.22000000160187483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7029350.4299999997</v>
      </c>
      <c r="D1229" s="2">
        <f>BILANCA!E225</f>
        <v>11805802.289999999</v>
      </c>
      <c r="E1229" s="2">
        <v>0</v>
      </c>
      <c r="F1229" s="2">
        <v>0</v>
      </c>
      <c r="G1229" s="3">
        <f t="shared" si="38"/>
        <v>6710369.147189999</v>
      </c>
      <c r="H1229" s="3">
        <f t="shared" si="41"/>
        <v>0.7199999988079071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283.52999999999997</v>
      </c>
      <c r="D1234" s="2">
        <f>BILANCA!E230</f>
        <v>283.52999999999997</v>
      </c>
      <c r="E1234" s="2">
        <v>0</v>
      </c>
      <c r="F1234" s="2">
        <v>0</v>
      </c>
      <c r="G1234" s="3">
        <f t="shared" si="38"/>
        <v>190.53215999999998</v>
      </c>
      <c r="H1234" s="3">
        <f t="shared" si="41"/>
        <v>0.94000000000005457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233396.57</v>
      </c>
      <c r="E1251" s="2">
        <v>0</v>
      </c>
      <c r="F1251" s="2">
        <v>0</v>
      </c>
      <c r="G1251" s="3">
        <f>B1251/1000*C1251+B1251/500*D1251</f>
        <v>112497.14674</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35450237.180000007</v>
      </c>
      <c r="D1255" s="2">
        <f>BILANCA!E251</f>
        <v>41715587.340000004</v>
      </c>
      <c r="E1255" s="2">
        <v>0</v>
      </c>
      <c r="F1255" s="2">
        <v>0</v>
      </c>
      <c r="G1255" s="3">
        <f t="shared" si="38"/>
        <v>29125945.905700006</v>
      </c>
      <c r="H1255" s="3">
        <f t="shared" si="41"/>
        <v>0.52000001072883606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36899500.07</v>
      </c>
      <c r="D1256" s="2">
        <f>BILANCA!E252</f>
        <v>41471087.060000002</v>
      </c>
      <c r="E1256" s="2">
        <v>0</v>
      </c>
      <c r="F1256" s="2">
        <v>0</v>
      </c>
      <c r="G1256" s="3">
        <f t="shared" si="38"/>
        <v>29481051.850740001</v>
      </c>
      <c r="H1256" s="3">
        <f t="shared" si="41"/>
        <v>0.13000000268220901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43929845.859999999</v>
      </c>
      <c r="D1257" s="2">
        <f>BILANCA!E253</f>
        <v>53277794.329999998</v>
      </c>
      <c r="E1257" s="2">
        <v>0</v>
      </c>
      <c r="F1257" s="2">
        <v>0</v>
      </c>
      <c r="G1257" s="3">
        <f t="shared" si="38"/>
        <v>37169902.326439999</v>
      </c>
      <c r="H1257" s="3">
        <f t="shared" si="41"/>
        <v>0.4699999988079071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7030345.79</v>
      </c>
      <c r="D1258" s="2">
        <f>BILANCA!E254</f>
        <v>11806707.27</v>
      </c>
      <c r="E1258" s="2">
        <v>0</v>
      </c>
      <c r="F1258" s="2">
        <v>0</v>
      </c>
      <c r="G1258" s="3">
        <f t="shared" si="38"/>
        <v>7599652.5618399996</v>
      </c>
      <c r="H1258" s="3">
        <f t="shared" si="41"/>
        <v>0.47999999951571226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-1983244.87</v>
      </c>
      <c r="D1259" s="2">
        <f>BILANCA!E255</f>
        <v>-802611.16999999899</v>
      </c>
      <c r="E1259" s="2">
        <v>0</v>
      </c>
      <c r="F1259" s="2">
        <v>0</v>
      </c>
      <c r="G1259" s="3">
        <f t="shared" si="38"/>
        <v>-893528.33528999961</v>
      </c>
      <c r="H1259" s="3">
        <f t="shared" si="41"/>
        <v>0.29999999888241291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1804990.77</v>
      </c>
      <c r="D1260" s="2">
        <f>BILANCA!E256</f>
        <v>4785947.4400000004</v>
      </c>
      <c r="E1260" s="2">
        <v>0</v>
      </c>
      <c r="F1260" s="2">
        <v>0</v>
      </c>
      <c r="G1260" s="3">
        <f t="shared" si="38"/>
        <v>2844221.4125000001</v>
      </c>
      <c r="H1260" s="3">
        <f t="shared" si="41"/>
        <v>0.67000000039115548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289202.03000000003</v>
      </c>
      <c r="D1261" s="2">
        <f>BILANCA!E257</f>
        <v>0</v>
      </c>
      <c r="E1261" s="2">
        <v>0</v>
      </c>
      <c r="F1261" s="2">
        <v>0</v>
      </c>
      <c r="G1261" s="3">
        <f t="shared" si="38"/>
        <v>72589.709530000007</v>
      </c>
      <c r="H1261" s="3">
        <f t="shared" si="41"/>
        <v>3.0000000027939677E-2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1515788.74</v>
      </c>
      <c r="D1263" s="2">
        <f>BILANCA!E259</f>
        <v>4785947.4400000004</v>
      </c>
      <c r="E1263" s="2">
        <v>0</v>
      </c>
      <c r="F1263" s="2">
        <v>0</v>
      </c>
      <c r="G1263" s="3">
        <f t="shared" si="38"/>
        <v>2805183.9558600001</v>
      </c>
      <c r="H1263" s="3">
        <f t="shared" si="41"/>
        <v>0.70000000041909516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3788235.64</v>
      </c>
      <c r="D1264" s="2">
        <f>BILANCA!E260</f>
        <v>5588558.6099999994</v>
      </c>
      <c r="E1264" s="2">
        <v>0</v>
      </c>
      <c r="F1264" s="2">
        <v>0</v>
      </c>
      <c r="G1264" s="3">
        <f t="shared" si="38"/>
        <v>3801199.6264399998</v>
      </c>
      <c r="H1264" s="3">
        <f t="shared" si="41"/>
        <v>0.75000000046566129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246822.77</v>
      </c>
      <c r="E1265" s="2">
        <v>0</v>
      </c>
      <c r="F1265" s="2">
        <v>0</v>
      </c>
      <c r="G1265" s="3">
        <f t="shared" si="38"/>
        <v>125879.6127</v>
      </c>
      <c r="H1265" s="3">
        <f t="shared" si="41"/>
        <v>0.23000000001047738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3788235.64</v>
      </c>
      <c r="D1266" s="2">
        <f>BILANCA!E262</f>
        <v>5341735.84</v>
      </c>
      <c r="E1266" s="2">
        <v>0</v>
      </c>
      <c r="F1266" s="2">
        <v>0</v>
      </c>
      <c r="G1266" s="3">
        <f t="shared" si="38"/>
        <v>3704757.0739200003</v>
      </c>
      <c r="H1266" s="3">
        <f t="shared" si="41"/>
        <v>0.52000000001862645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483835.7</v>
      </c>
      <c r="D1278" s="2">
        <f>BILANCA!E274</f>
        <v>1022404.13</v>
      </c>
      <c r="E1278" s="2">
        <v>0</v>
      </c>
      <c r="F1278" s="2">
        <v>0</v>
      </c>
      <c r="G1278" s="3">
        <f t="shared" si="38"/>
        <v>677676.58128000004</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51539.27</v>
      </c>
      <c r="D1279" s="2">
        <f>BILANCA!E275</f>
        <v>42148.03</v>
      </c>
      <c r="E1279" s="2">
        <v>0</v>
      </c>
      <c r="F1279" s="2">
        <v>0</v>
      </c>
      <c r="G1279" s="3">
        <f t="shared" ref="G1279:G1294" si="48">B1279/1000*C1279+B1279/500*D1279</f>
        <v>36539.70377</v>
      </c>
      <c r="H1279" s="3">
        <f t="shared" ref="H1279:H1294" si="49">ABS(C1279-ROUND(C1279,0))+ABS(D1279-ROUND(D1279,0))</f>
        <v>0.29999999999563443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35156.94</v>
      </c>
      <c r="E1281" s="2">
        <v>0</v>
      </c>
      <c r="F1281" s="2">
        <v>0</v>
      </c>
      <c r="G1281" s="3">
        <f t="shared" si="48"/>
        <v>19055.061480000004</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35156.94</v>
      </c>
      <c r="E1286" s="2">
        <v>0</v>
      </c>
      <c r="F1286" s="2">
        <v>0</v>
      </c>
      <c r="G1286" s="3">
        <f t="shared" si="48"/>
        <v>19406.630880000004</v>
      </c>
      <c r="H1286" s="3">
        <f t="shared" si="49"/>
        <v>5.9999999997671694E-2</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22264.67</v>
      </c>
      <c r="D1290" s="2">
        <f>BILANCA!E286</f>
        <v>34528.97</v>
      </c>
      <c r="E1290" s="2">
        <v>0</v>
      </c>
      <c r="F1290" s="2">
        <v>0</v>
      </c>
      <c r="G1290" s="3">
        <f t="shared" si="48"/>
        <v>25570.330800000003</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379968.06</v>
      </c>
      <c r="D1291" s="2">
        <f>BILANCA!E287</f>
        <v>876410.68</v>
      </c>
      <c r="E1291" s="2">
        <v>0</v>
      </c>
      <c r="F1291" s="2">
        <v>0</v>
      </c>
      <c r="G1291" s="3">
        <f t="shared" si="48"/>
        <v>599313.82702000008</v>
      </c>
      <c r="H1291" s="3">
        <f t="shared" si="49"/>
        <v>0.37999999994644895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11795.33</v>
      </c>
      <c r="D1292" s="2">
        <f>BILANCA!E288</f>
        <v>15891.14</v>
      </c>
      <c r="E1292" s="2">
        <v>0</v>
      </c>
      <c r="F1292" s="2">
        <v>0</v>
      </c>
      <c r="G1292" s="3">
        <f t="shared" si="48"/>
        <v>12288.886019999998</v>
      </c>
      <c r="H1292" s="3">
        <f t="shared" si="49"/>
        <v>0.46999999999934516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18268.37</v>
      </c>
      <c r="D1294" s="2">
        <f>BILANCA!E290</f>
        <v>18268.37</v>
      </c>
      <c r="E1294" s="2">
        <v>0</v>
      </c>
      <c r="F1294" s="2">
        <v>0</v>
      </c>
      <c r="G1294" s="3">
        <f t="shared" si="48"/>
        <v>15564.651239999999</v>
      </c>
      <c r="H1294" s="3">
        <f t="shared" si="49"/>
        <v>0.73999999999796273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50146.28</v>
      </c>
      <c r="D1295" s="2">
        <f>BILANCA!E291</f>
        <v>24707.32</v>
      </c>
      <c r="E1295" s="2">
        <v>0</v>
      </c>
      <c r="F1295" s="2">
        <v>0</v>
      </c>
      <c r="G1295" s="3">
        <f t="shared" si="38"/>
        <v>28374.862199999996</v>
      </c>
      <c r="H1295" s="3">
        <f t="shared" si="41"/>
        <v>0.59999999999854481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41319.79</v>
      </c>
      <c r="D1296" s="2">
        <f>BILANCA!E292</f>
        <v>16022.64</v>
      </c>
      <c r="E1296" s="2">
        <v>0</v>
      </c>
      <c r="F1296" s="2">
        <v>0</v>
      </c>
      <c r="G1296" s="3">
        <f t="shared" ref="G1296:G1299" si="50">B1296/1000*C1296+B1296/500*D1296</f>
        <v>20982.410019999996</v>
      </c>
      <c r="H1296" s="3">
        <f t="shared" ref="H1296:H1299" si="51">ABS(C1296-ROUND(C1296,0))+ABS(D1296-ROUND(D1296,0))</f>
        <v>0.56999999999970896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8826.49</v>
      </c>
      <c r="D1297" s="2">
        <f>BILANCA!E293</f>
        <v>8684.68</v>
      </c>
      <c r="E1297" s="2">
        <v>0</v>
      </c>
      <c r="F1297" s="2">
        <v>0</v>
      </c>
      <c r="G1297" s="3">
        <f t="shared" si="50"/>
        <v>7518.2089499999993</v>
      </c>
      <c r="H1297" s="3">
        <f t="shared" si="51"/>
        <v>0.80999999999949068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1140304.29</v>
      </c>
      <c r="D1301" s="2">
        <f>BILANCA!E297</f>
        <v>4500674.75</v>
      </c>
      <c r="E1301" s="2">
        <v>0</v>
      </c>
      <c r="F1301" s="2">
        <v>0</v>
      </c>
      <c r="G1301" s="3">
        <f t="shared" si="38"/>
        <v>2951221.2528900001</v>
      </c>
      <c r="H1301" s="3">
        <f t="shared" si="41"/>
        <v>0.5400000000372529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1140304.29</v>
      </c>
      <c r="D1302" s="2">
        <f>BILANCA!E298</f>
        <v>4500674.75</v>
      </c>
      <c r="E1302" s="2">
        <v>0</v>
      </c>
      <c r="F1302" s="2">
        <v>0</v>
      </c>
      <c r="G1302" s="3">
        <f t="shared" si="38"/>
        <v>2961362.90668</v>
      </c>
      <c r="H1302" s="3">
        <f t="shared" si="41"/>
        <v>0.5400000000372529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148584.87</v>
      </c>
      <c r="D1303" s="2">
        <f>BILANCA!E300</f>
        <v>148584.87</v>
      </c>
      <c r="E1303" s="2">
        <v>0</v>
      </c>
      <c r="F1303" s="2">
        <v>0</v>
      </c>
      <c r="G1303" s="3">
        <f t="shared" si="38"/>
        <v>130606.10072999999</v>
      </c>
      <c r="H1303" s="3">
        <f t="shared" si="41"/>
        <v>0.26000000000931323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483835.7</v>
      </c>
      <c r="D1305" s="2">
        <f>BILANCA!E302</f>
        <v>1022404.13</v>
      </c>
      <c r="E1305" s="2">
        <v>0</v>
      </c>
      <c r="F1305" s="2">
        <v>0</v>
      </c>
      <c r="G1305" s="3">
        <f t="shared" si="38"/>
        <v>745949.9682</v>
      </c>
      <c r="H1305" s="3">
        <f t="shared" si="41"/>
        <v>0.42999999999301508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50146.28</v>
      </c>
      <c r="D1308" s="2">
        <f>BILANCA!E305</f>
        <v>21957.32</v>
      </c>
      <c r="E1308" s="2">
        <v>0</v>
      </c>
      <c r="F1308" s="2">
        <v>0</v>
      </c>
      <c r="G1308" s="3">
        <f t="shared" ref="G1308:G1581" si="52">B1308/1000*C1308+B1308/500*D1308</f>
        <v>28030.154159999998</v>
      </c>
      <c r="H1308" s="3">
        <f t="shared" si="41"/>
        <v>0.59999999999854481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9196.91</v>
      </c>
      <c r="D1311" s="2">
        <f>BILANCA!E308</f>
        <v>10631.41</v>
      </c>
      <c r="E1311" s="2">
        <v>0</v>
      </c>
      <c r="F1311" s="2">
        <v>0</v>
      </c>
      <c r="G1311" s="3">
        <f t="shared" si="52"/>
        <v>9168.3787300000004</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52.24</v>
      </c>
      <c r="D1314" s="2">
        <f>BILANCA!E311</f>
        <v>28.41</v>
      </c>
      <c r="E1314" s="2">
        <v>0</v>
      </c>
      <c r="F1314" s="2">
        <v>0</v>
      </c>
      <c r="G1314" s="3">
        <f t="shared" si="52"/>
        <v>33.154240000000001</v>
      </c>
      <c r="H1314" s="3">
        <f t="shared" si="41"/>
        <v>0.65000000000000213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17957.419999999998</v>
      </c>
      <c r="D1316" s="2">
        <f>BILANCA!E313</f>
        <v>17957.419999999998</v>
      </c>
      <c r="E1316" s="2">
        <v>0</v>
      </c>
      <c r="F1316" s="2">
        <v>0</v>
      </c>
      <c r="G1316" s="3">
        <f t="shared" ref="G1316:G1325" si="53">B1316/1000*C1316+B1316/500*D1316</f>
        <v>16484.911559999997</v>
      </c>
      <c r="H1316" s="3">
        <f t="shared" ref="H1316:H1325" si="54">ABS(C1316-ROUND(C1316,0))+ABS(D1316-ROUND(D1316,0))</f>
        <v>0.83999999999650754</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23614.31</v>
      </c>
      <c r="E1339" s="2">
        <v>0</v>
      </c>
      <c r="F1339" s="2">
        <v>0</v>
      </c>
      <c r="G1339" s="3">
        <f t="shared" si="52"/>
        <v>15538.215980000001</v>
      </c>
      <c r="H1339" s="3">
        <f t="shared" si="41"/>
        <v>0.31000000000130967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782877.55</v>
      </c>
      <c r="D1340" s="2">
        <f>BILANCA!E337</f>
        <v>252211.95</v>
      </c>
      <c r="E1340" s="2">
        <v>0</v>
      </c>
      <c r="F1340" s="2">
        <v>0</v>
      </c>
      <c r="G1340" s="3">
        <f t="shared" si="52"/>
        <v>424809.47850000008</v>
      </c>
      <c r="H1340" s="3">
        <f t="shared" si="41"/>
        <v>0.49999999994179234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132214.5</v>
      </c>
      <c r="E1341" s="2">
        <v>0</v>
      </c>
      <c r="F1341" s="2">
        <v>0</v>
      </c>
      <c r="G1341" s="3">
        <f t="shared" si="52"/>
        <v>87525.999000000011</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1554425.77</v>
      </c>
      <c r="D1342" s="2">
        <f>BILANCA!E339</f>
        <v>1954355.45</v>
      </c>
      <c r="E1342" s="2">
        <v>0</v>
      </c>
      <c r="F1342" s="2">
        <v>0</v>
      </c>
      <c r="G1342" s="3">
        <f t="shared" si="52"/>
        <v>1813761.3744399999</v>
      </c>
      <c r="H1342" s="3">
        <f t="shared" si="41"/>
        <v>0.67999999993480742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7029633.96</v>
      </c>
      <c r="D1346" s="2">
        <f>BILANCA!E343</f>
        <v>11806085.82</v>
      </c>
      <c r="E1346" s="2">
        <v>0</v>
      </c>
      <c r="F1346" s="2">
        <v>0</v>
      </c>
      <c r="G1346" s="3">
        <f t="shared" si="52"/>
        <v>10295646.681600001</v>
      </c>
      <c r="H1346" s="3">
        <f t="shared" si="41"/>
        <v>0.21999999973922968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86775.93</v>
      </c>
      <c r="E1370" s="2">
        <v>0</v>
      </c>
      <c r="F1370" s="2">
        <v>0</v>
      </c>
      <c r="G1370" s="3">
        <f t="shared" si="57"/>
        <v>62478.669599999994</v>
      </c>
      <c r="H1370" s="3">
        <f t="shared" si="58"/>
        <v>7.0000000006984919E-2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146620.64000000001</v>
      </c>
      <c r="E1372" s="2">
        <v>0</v>
      </c>
      <c r="F1372" s="2">
        <v>0</v>
      </c>
      <c r="G1372" s="3">
        <f t="shared" ref="G1372:G1389" si="59">B1372/1000*C1372+B1372/500*D1372</f>
        <v>106153.34336000001</v>
      </c>
      <c r="H1372" s="3">
        <f t="shared" ref="H1372:H1389" si="60">ABS(C1372-ROUND(C1372,0))+ABS(D1372-ROUND(D1372,0))</f>
        <v>0.35999999998603016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1090934.5900000001</v>
      </c>
      <c r="D1392" s="2">
        <f>BILANCA!E389</f>
        <v>4401935.3499999996</v>
      </c>
      <c r="E1392" s="2">
        <v>0</v>
      </c>
      <c r="F1392" s="2">
        <v>0</v>
      </c>
      <c r="G1392" s="3">
        <f t="shared" si="61"/>
        <v>3779815.6207799995</v>
      </c>
      <c r="H1392" s="3">
        <f t="shared" si="62"/>
        <v>0.75999999954365194</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49369.7</v>
      </c>
      <c r="D1394" s="2">
        <f>BILANCA!E391</f>
        <v>98739.4</v>
      </c>
      <c r="E1394" s="2">
        <v>0</v>
      </c>
      <c r="F1394" s="2">
        <v>0</v>
      </c>
      <c r="G1394" s="3">
        <f t="shared" si="61"/>
        <v>94789.823999999993</v>
      </c>
      <c r="H1394" s="3">
        <f t="shared" si="62"/>
        <v>0.69999999999708962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1699534.48</v>
      </c>
      <c r="D1401" s="7">
        <f>'RAS-funkcijski'!E5</f>
        <v>2251228.3600000003</v>
      </c>
      <c r="E1401" s="7">
        <v>0</v>
      </c>
      <c r="F1401" s="7">
        <v>0</v>
      </c>
      <c r="G1401" s="8">
        <f t="shared" si="52"/>
        <v>6201.9912000000013</v>
      </c>
      <c r="H1401" s="8">
        <f t="shared" si="41"/>
        <v>0.84000000031664968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148234.10999999999</v>
      </c>
      <c r="D1402" s="2">
        <f>'RAS-funkcijski'!E6</f>
        <v>337765.76</v>
      </c>
      <c r="E1402" s="2">
        <v>0</v>
      </c>
      <c r="F1402" s="2">
        <v>0</v>
      </c>
      <c r="G1402" s="3">
        <f t="shared" si="52"/>
        <v>1647.53126</v>
      </c>
      <c r="H1402" s="3">
        <f t="shared" si="41"/>
        <v>0.34999999997671694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17253.599999999999</v>
      </c>
      <c r="D1403" s="2">
        <f>'RAS-funkcijski'!E7</f>
        <v>70440.83</v>
      </c>
      <c r="E1403" s="2">
        <v>0</v>
      </c>
      <c r="F1403" s="2">
        <v>0</v>
      </c>
      <c r="G1403" s="3">
        <f t="shared" si="52"/>
        <v>474.40578000000005</v>
      </c>
      <c r="H1403" s="3">
        <f t="shared" si="41"/>
        <v>0.56999999999970896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130980.51</v>
      </c>
      <c r="D1404" s="2">
        <f>'RAS-funkcijski'!E8</f>
        <v>267324.93</v>
      </c>
      <c r="E1404" s="2">
        <v>0</v>
      </c>
      <c r="F1404" s="2">
        <v>0</v>
      </c>
      <c r="G1404" s="3">
        <f t="shared" si="52"/>
        <v>2662.5214799999999</v>
      </c>
      <c r="H1404" s="3">
        <f t="shared" si="41"/>
        <v>0.56000000001222361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1551300.37</v>
      </c>
      <c r="D1409" s="2">
        <f>'RAS-funkcijski'!E13</f>
        <v>1913462.6</v>
      </c>
      <c r="E1409" s="2">
        <v>0</v>
      </c>
      <c r="F1409" s="2">
        <v>0</v>
      </c>
      <c r="G1409" s="3">
        <f t="shared" si="52"/>
        <v>48404.030129999999</v>
      </c>
      <c r="H1409" s="3">
        <f t="shared" si="41"/>
        <v>0.77000000001862645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1026086.15</v>
      </c>
      <c r="D1410" s="2">
        <f>'RAS-funkcijski'!E14</f>
        <v>1233901.81</v>
      </c>
      <c r="E1410" s="2">
        <v>0</v>
      </c>
      <c r="F1410" s="2">
        <v>0</v>
      </c>
      <c r="G1410" s="3">
        <f t="shared" si="52"/>
        <v>34938.897700000001</v>
      </c>
      <c r="H1410" s="3">
        <f t="shared" si="41"/>
        <v>0.33999999996740371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525214.22</v>
      </c>
      <c r="D1412" s="2">
        <f>'RAS-funkcijski'!E16</f>
        <v>679560.79</v>
      </c>
      <c r="E1412" s="2">
        <v>0</v>
      </c>
      <c r="F1412" s="2">
        <v>0</v>
      </c>
      <c r="G1412" s="3">
        <f t="shared" si="52"/>
        <v>22612.029600000002</v>
      </c>
      <c r="H1412" s="3">
        <f t="shared" si="41"/>
        <v>0.42999999993480742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35371.97</v>
      </c>
      <c r="D1424" s="2">
        <f>'RAS-funkcijski'!E28</f>
        <v>43319.98</v>
      </c>
      <c r="E1424" s="2">
        <v>0</v>
      </c>
      <c r="F1424" s="2">
        <v>0</v>
      </c>
      <c r="G1424" s="3">
        <f t="shared" si="52"/>
        <v>2928.2863200000002</v>
      </c>
      <c r="H1424" s="3">
        <f t="shared" si="41"/>
        <v>4.9999999995634425E-2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31549.24</v>
      </c>
      <c r="D1426" s="2">
        <f>'RAS-funkcijski'!E30</f>
        <v>41319.980000000003</v>
      </c>
      <c r="E1426" s="2">
        <v>0</v>
      </c>
      <c r="F1426" s="2">
        <v>0</v>
      </c>
      <c r="G1426" s="3">
        <f t="shared" si="52"/>
        <v>2968.9192000000003</v>
      </c>
      <c r="H1426" s="3">
        <f t="shared" si="41"/>
        <v>0.25999999999839929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3822.73</v>
      </c>
      <c r="D1430" s="2">
        <f>'RAS-funkcijski'!E34</f>
        <v>2000</v>
      </c>
      <c r="E1430" s="2">
        <v>0</v>
      </c>
      <c r="F1430" s="2">
        <v>0</v>
      </c>
      <c r="G1430" s="3">
        <f t="shared" si="52"/>
        <v>234.68189999999998</v>
      </c>
      <c r="H1430" s="3">
        <f t="shared" si="41"/>
        <v>0.26999999999998181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3404059.7199999997</v>
      </c>
      <c r="D1431" s="2">
        <f>'RAS-funkcijski'!E35</f>
        <v>3741035.1699999995</v>
      </c>
      <c r="E1431" s="2">
        <v>0</v>
      </c>
      <c r="F1431" s="2">
        <v>0</v>
      </c>
      <c r="G1431" s="3">
        <f t="shared" si="52"/>
        <v>337470.03185999999</v>
      </c>
      <c r="H1431" s="3">
        <f t="shared" si="41"/>
        <v>0.44999999972060323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49411.4</v>
      </c>
      <c r="D1435" s="2">
        <f>'RAS-funkcijski'!E39</f>
        <v>37916.54</v>
      </c>
      <c r="E1435" s="2">
        <v>0</v>
      </c>
      <c r="F1435" s="2">
        <v>0</v>
      </c>
      <c r="G1435" s="3">
        <f t="shared" si="52"/>
        <v>4383.5568000000003</v>
      </c>
      <c r="H1435" s="3">
        <f t="shared" si="41"/>
        <v>0.86000000000058208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49411.4</v>
      </c>
      <c r="D1436" s="2">
        <f>'RAS-funkcijski'!E40</f>
        <v>37916.54</v>
      </c>
      <c r="E1436" s="2">
        <v>0</v>
      </c>
      <c r="F1436" s="2">
        <v>0</v>
      </c>
      <c r="G1436" s="3">
        <f t="shared" si="52"/>
        <v>4508.8012799999997</v>
      </c>
      <c r="H1436" s="3">
        <f t="shared" si="41"/>
        <v>0.86000000000058208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1666487.9</v>
      </c>
      <c r="D1450" s="2">
        <f>'RAS-funkcijski'!E54</f>
        <v>2635511.0099999998</v>
      </c>
      <c r="E1450" s="2">
        <v>0</v>
      </c>
      <c r="F1450" s="2">
        <v>0</v>
      </c>
      <c r="G1450" s="3">
        <f t="shared" si="52"/>
        <v>346875.49599999998</v>
      </c>
      <c r="H1450" s="3">
        <f t="shared" si="63"/>
        <v>0.10999999986961484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1666487.9</v>
      </c>
      <c r="D1451" s="2">
        <f>'RAS-funkcijski'!E55</f>
        <v>2635511.0099999998</v>
      </c>
      <c r="E1451" s="2">
        <v>0</v>
      </c>
      <c r="F1451" s="2">
        <v>0</v>
      </c>
      <c r="G1451" s="3">
        <f t="shared" si="52"/>
        <v>353813.00591999991</v>
      </c>
      <c r="H1451" s="3">
        <f t="shared" si="63"/>
        <v>0.10999999986961484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1170820.9300000002</v>
      </c>
      <c r="D1457" s="2">
        <f>'RAS-funkcijski'!E61</f>
        <v>717734.72</v>
      </c>
      <c r="E1457" s="2">
        <v>0</v>
      </c>
      <c r="F1457" s="2">
        <v>0</v>
      </c>
      <c r="G1457" s="3">
        <f t="shared" si="52"/>
        <v>148558.55109000002</v>
      </c>
      <c r="H1457" s="3">
        <f t="shared" si="63"/>
        <v>0.34999999986030161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289660</v>
      </c>
      <c r="D1460" s="2">
        <f>'RAS-funkcijski'!E64</f>
        <v>474020</v>
      </c>
      <c r="E1460" s="2">
        <v>0</v>
      </c>
      <c r="F1460" s="2">
        <v>0</v>
      </c>
      <c r="G1460" s="3">
        <f t="shared" si="52"/>
        <v>74262</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881160.93</v>
      </c>
      <c r="D1461" s="2">
        <f>'RAS-funkcijski'!E65</f>
        <v>243714.72</v>
      </c>
      <c r="E1461" s="2">
        <v>0</v>
      </c>
      <c r="F1461" s="2">
        <v>0</v>
      </c>
      <c r="G1461" s="3">
        <f t="shared" si="52"/>
        <v>83484.012569999992</v>
      </c>
      <c r="H1461" s="3">
        <f t="shared" si="63"/>
        <v>0.34999999994761311</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517339.49</v>
      </c>
      <c r="D1470" s="2">
        <f>'RAS-funkcijski'!E74</f>
        <v>349872.9</v>
      </c>
      <c r="E1470" s="2">
        <v>0</v>
      </c>
      <c r="F1470" s="2">
        <v>0</v>
      </c>
      <c r="G1470" s="3">
        <f t="shared" si="52"/>
        <v>85195.970300000015</v>
      </c>
      <c r="H1470" s="3">
        <f t="shared" si="63"/>
        <v>0.58999999996740371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508323.63</v>
      </c>
      <c r="D1471" s="2">
        <f>'RAS-funkcijski'!E75</f>
        <v>105500</v>
      </c>
      <c r="E1471" s="2">
        <v>0</v>
      </c>
      <c r="F1471" s="2">
        <v>0</v>
      </c>
      <c r="G1471" s="3">
        <f t="shared" si="52"/>
        <v>51071.977729999999</v>
      </c>
      <c r="H1471" s="3">
        <f t="shared" si="63"/>
        <v>0.36999999999534339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223686.16</v>
      </c>
      <c r="D1472" s="2">
        <f>'RAS-funkcijski'!E76</f>
        <v>0</v>
      </c>
      <c r="E1472" s="2">
        <v>0</v>
      </c>
      <c r="F1472" s="2">
        <v>0</v>
      </c>
      <c r="G1472" s="3">
        <f t="shared" si="52"/>
        <v>16105.40352</v>
      </c>
      <c r="H1472" s="3">
        <f t="shared" si="63"/>
        <v>0.16000000000349246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221810.24</v>
      </c>
      <c r="D1475" s="2">
        <f>'RAS-funkcijski'!E79</f>
        <v>0</v>
      </c>
      <c r="E1475" s="2">
        <v>0</v>
      </c>
      <c r="F1475" s="2">
        <v>0</v>
      </c>
      <c r="G1475" s="3">
        <f t="shared" si="52"/>
        <v>16635.768</v>
      </c>
      <c r="H1475" s="3">
        <f t="shared" si="63"/>
        <v>0.23999999999068677</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62827.23</v>
      </c>
      <c r="D1477" s="2">
        <f>'RAS-funkcijski'!E81</f>
        <v>105500</v>
      </c>
      <c r="E1477" s="2">
        <v>0</v>
      </c>
      <c r="F1477" s="2">
        <v>0</v>
      </c>
      <c r="G1477" s="3">
        <f t="shared" si="52"/>
        <v>21084.69671</v>
      </c>
      <c r="H1477" s="3">
        <f t="shared" si="63"/>
        <v>0.23000000000320142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2877288.74</v>
      </c>
      <c r="D1478" s="2">
        <f>'RAS-funkcijski'!E82</f>
        <v>1706490.1099999999</v>
      </c>
      <c r="E1478" s="2">
        <v>0</v>
      </c>
      <c r="F1478" s="2">
        <v>0</v>
      </c>
      <c r="G1478" s="3">
        <f t="shared" si="52"/>
        <v>490640.97888000001</v>
      </c>
      <c r="H1478" s="3">
        <f t="shared" si="63"/>
        <v>0.36999999964609742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1805856.58</v>
      </c>
      <c r="D1480" s="2">
        <f>'RAS-funkcijski'!E84</f>
        <v>146386.07</v>
      </c>
      <c r="E1480" s="2">
        <v>0</v>
      </c>
      <c r="F1480" s="2">
        <v>0</v>
      </c>
      <c r="G1480" s="3">
        <f t="shared" si="52"/>
        <v>167890.29759999999</v>
      </c>
      <c r="H1480" s="3">
        <f t="shared" si="63"/>
        <v>0.48999999993247911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61967.67</v>
      </c>
      <c r="D1481" s="2">
        <f>'RAS-funkcijski'!E85</f>
        <v>33034.800000000003</v>
      </c>
      <c r="E1481" s="2">
        <v>0</v>
      </c>
      <c r="F1481" s="2">
        <v>0</v>
      </c>
      <c r="G1481" s="3">
        <f t="shared" si="52"/>
        <v>10371.01887</v>
      </c>
      <c r="H1481" s="3">
        <f t="shared" si="63"/>
        <v>0.52999999999883585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44599.11</v>
      </c>
      <c r="E1482" s="2">
        <v>0</v>
      </c>
      <c r="F1482" s="2">
        <v>0</v>
      </c>
      <c r="G1482" s="3">
        <f t="shared" si="52"/>
        <v>7314.2540400000007</v>
      </c>
      <c r="H1482" s="3">
        <f t="shared" si="63"/>
        <v>0.11000000000058208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1009464.49</v>
      </c>
      <c r="D1484" s="2">
        <f>'RAS-funkcijski'!E88</f>
        <v>1482470.13</v>
      </c>
      <c r="E1484" s="2">
        <v>0</v>
      </c>
      <c r="F1484" s="2">
        <v>0</v>
      </c>
      <c r="G1484" s="3">
        <f t="shared" si="52"/>
        <v>333849.99900000001</v>
      </c>
      <c r="H1484" s="3">
        <f t="shared" si="63"/>
        <v>0.61999999987892807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41566.25</v>
      </c>
      <c r="D1485" s="2">
        <f>'RAS-funkcijski'!E89</f>
        <v>22067.09</v>
      </c>
      <c r="E1485" s="2">
        <v>0</v>
      </c>
      <c r="F1485" s="2">
        <v>0</v>
      </c>
      <c r="G1485" s="3">
        <f t="shared" si="52"/>
        <v>7284.5365500000007</v>
      </c>
      <c r="H1485" s="3">
        <f t="shared" si="63"/>
        <v>0.34000000000014552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40566.25</v>
      </c>
      <c r="D1500" s="2">
        <f>'RAS-funkcijski'!E104</f>
        <v>20067.09</v>
      </c>
      <c r="E1500" s="2">
        <v>0</v>
      </c>
      <c r="F1500" s="2">
        <v>0</v>
      </c>
      <c r="G1500" s="3">
        <f t="shared" si="52"/>
        <v>8070.0429999999997</v>
      </c>
      <c r="H1500" s="3">
        <f t="shared" si="63"/>
        <v>0.34000000000014552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1000</v>
      </c>
      <c r="D1502" s="2">
        <f>'RAS-funkcijski'!E106</f>
        <v>2000</v>
      </c>
      <c r="E1502" s="2">
        <v>0</v>
      </c>
      <c r="F1502" s="2">
        <v>0</v>
      </c>
      <c r="G1502" s="3">
        <f t="shared" si="52"/>
        <v>510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668869.91999999993</v>
      </c>
      <c r="D1503" s="2">
        <f>'RAS-funkcijski'!E107</f>
        <v>1162461.33</v>
      </c>
      <c r="E1503" s="2">
        <v>0</v>
      </c>
      <c r="F1503" s="2">
        <v>0</v>
      </c>
      <c r="G1503" s="3">
        <f t="shared" si="52"/>
        <v>308360.63574</v>
      </c>
      <c r="H1503" s="3">
        <f t="shared" si="63"/>
        <v>0.41000000014901161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532345.22</v>
      </c>
      <c r="D1504" s="2">
        <f>'RAS-funkcijski'!E108</f>
        <v>808709.63</v>
      </c>
      <c r="E1504" s="2">
        <v>0</v>
      </c>
      <c r="F1504" s="2">
        <v>0</v>
      </c>
      <c r="G1504" s="3">
        <f t="shared" si="52"/>
        <v>223575.50591999997</v>
      </c>
      <c r="H1504" s="3">
        <f t="shared" si="63"/>
        <v>0.58999999996740371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45794.63</v>
      </c>
      <c r="D1505" s="2">
        <f>'RAS-funkcijski'!E109</f>
        <v>41106.97</v>
      </c>
      <c r="E1505" s="2">
        <v>0</v>
      </c>
      <c r="F1505" s="2">
        <v>0</v>
      </c>
      <c r="G1505" s="3">
        <f t="shared" si="52"/>
        <v>13440.89985</v>
      </c>
      <c r="H1505" s="3">
        <f t="shared" si="63"/>
        <v>0.40000000000145519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90730.07</v>
      </c>
      <c r="D1509" s="2">
        <f>'RAS-funkcijski'!E113</f>
        <v>312644.73</v>
      </c>
      <c r="E1509" s="2">
        <v>0</v>
      </c>
      <c r="F1509" s="2">
        <v>0</v>
      </c>
      <c r="G1509" s="3">
        <f t="shared" si="52"/>
        <v>78046.128769999996</v>
      </c>
      <c r="H1509" s="3">
        <f t="shared" si="63"/>
        <v>0.34000000002561137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2853266.08</v>
      </c>
      <c r="D1510" s="2">
        <f>'RAS-funkcijski'!E114</f>
        <v>1012426.9100000001</v>
      </c>
      <c r="E1510" s="2">
        <v>0</v>
      </c>
      <c r="F1510" s="2">
        <v>0</v>
      </c>
      <c r="G1510" s="3">
        <f t="shared" si="52"/>
        <v>536593.18900000001</v>
      </c>
      <c r="H1510" s="3">
        <f t="shared" si="63"/>
        <v>0.16999999992549419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2784923.06</v>
      </c>
      <c r="D1511" s="2">
        <f>'RAS-funkcijski'!E115</f>
        <v>975001.70000000007</v>
      </c>
      <c r="E1511" s="2">
        <v>0</v>
      </c>
      <c r="F1511" s="2">
        <v>0</v>
      </c>
      <c r="G1511" s="3">
        <f t="shared" si="52"/>
        <v>525576.83706000005</v>
      </c>
      <c r="H1511" s="3">
        <f t="shared" si="63"/>
        <v>0.35999999998603016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2537481.77</v>
      </c>
      <c r="D1512" s="2">
        <f>'RAS-funkcijski'!E116</f>
        <v>15439.79</v>
      </c>
      <c r="E1512" s="2">
        <v>0</v>
      </c>
      <c r="F1512" s="2">
        <v>0</v>
      </c>
      <c r="G1512" s="3">
        <f t="shared" si="52"/>
        <v>287656.47120000003</v>
      </c>
      <c r="H1512" s="3">
        <f t="shared" si="63"/>
        <v>0.43999999998050043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247441.29</v>
      </c>
      <c r="D1513" s="2">
        <f>'RAS-funkcijski'!E117</f>
        <v>959561.91</v>
      </c>
      <c r="E1513" s="2">
        <v>0</v>
      </c>
      <c r="F1513" s="2">
        <v>0</v>
      </c>
      <c r="G1513" s="3">
        <f t="shared" si="52"/>
        <v>244821.85743</v>
      </c>
      <c r="H1513" s="3">
        <f t="shared" si="63"/>
        <v>0.37999999997555278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7824.24</v>
      </c>
      <c r="D1514" s="2">
        <f>'RAS-funkcijski'!E118</f>
        <v>9394.2800000000007</v>
      </c>
      <c r="E1514" s="2">
        <v>0</v>
      </c>
      <c r="F1514" s="2">
        <v>0</v>
      </c>
      <c r="G1514" s="3">
        <f t="shared" si="52"/>
        <v>3033.8591999999999</v>
      </c>
      <c r="H1514" s="3">
        <f t="shared" si="63"/>
        <v>0.52000000000043656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7824.24</v>
      </c>
      <c r="D1516" s="2">
        <f>'RAS-funkcijski'!E120</f>
        <v>9394.2800000000007</v>
      </c>
      <c r="E1516" s="2">
        <v>0</v>
      </c>
      <c r="F1516" s="2">
        <v>0</v>
      </c>
      <c r="G1516" s="3">
        <f t="shared" si="52"/>
        <v>3087.0848000000001</v>
      </c>
      <c r="H1516" s="3">
        <f t="shared" si="63"/>
        <v>0.52000000000043656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35518.78</v>
      </c>
      <c r="D1518" s="2">
        <f>'RAS-funkcijski'!E122</f>
        <v>28030.93</v>
      </c>
      <c r="E1518" s="2">
        <v>0</v>
      </c>
      <c r="F1518" s="2">
        <v>0</v>
      </c>
      <c r="G1518" s="3">
        <f t="shared" si="52"/>
        <v>10806.515519999999</v>
      </c>
      <c r="H1518" s="3">
        <f t="shared" si="63"/>
        <v>0.29000000000087311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35518.78</v>
      </c>
      <c r="D1519" s="2">
        <f>'RAS-funkcijski'!E123</f>
        <v>28030.93</v>
      </c>
      <c r="E1519" s="2">
        <v>0</v>
      </c>
      <c r="F1519" s="2">
        <v>0</v>
      </c>
      <c r="G1519" s="3">
        <f t="shared" si="52"/>
        <v>10898.096159999999</v>
      </c>
      <c r="H1519" s="3">
        <f t="shared" si="63"/>
        <v>0.29000000000087311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25000</v>
      </c>
      <c r="D1522" s="2">
        <f>'RAS-funkcijski'!E126</f>
        <v>0</v>
      </c>
      <c r="E1522" s="2">
        <v>0</v>
      </c>
      <c r="F1522" s="2">
        <v>0</v>
      </c>
      <c r="G1522" s="3">
        <f t="shared" si="52"/>
        <v>3050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1339966.8999999999</v>
      </c>
      <c r="D1525" s="2">
        <f>'RAS-funkcijski'!E129</f>
        <v>7079957.0199999996</v>
      </c>
      <c r="E1525" s="2">
        <v>0</v>
      </c>
      <c r="F1525" s="2">
        <v>0</v>
      </c>
      <c r="G1525" s="3">
        <f t="shared" si="52"/>
        <v>1937485.1174999999</v>
      </c>
      <c r="H1525" s="3">
        <f t="shared" si="63"/>
        <v>0.11999999964609742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1191158.5</v>
      </c>
      <c r="D1529" s="2">
        <f>'RAS-funkcijski'!E133</f>
        <v>6914519.8899999997</v>
      </c>
      <c r="E1529" s="2">
        <v>0</v>
      </c>
      <c r="F1529" s="2">
        <v>0</v>
      </c>
      <c r="G1529" s="3">
        <f t="shared" si="52"/>
        <v>1937605.57812</v>
      </c>
      <c r="H1529" s="3">
        <f t="shared" si="63"/>
        <v>0.61000000033527613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30259.03</v>
      </c>
      <c r="D1531" s="2">
        <f>'RAS-funkcijski'!E135</f>
        <v>32947.14</v>
      </c>
      <c r="E1531" s="2">
        <v>0</v>
      </c>
      <c r="F1531" s="2">
        <v>0</v>
      </c>
      <c r="G1531" s="3">
        <f t="shared" si="52"/>
        <v>12596.083610000001</v>
      </c>
      <c r="H1531" s="3">
        <f t="shared" si="63"/>
        <v>0.16999999999825377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28933.74</v>
      </c>
      <c r="D1533" s="2">
        <f>'RAS-funkcijski'!E137</f>
        <v>33880.15</v>
      </c>
      <c r="E1533" s="2">
        <v>0</v>
      </c>
      <c r="F1533" s="2">
        <v>0</v>
      </c>
      <c r="G1533" s="3">
        <f t="shared" si="52"/>
        <v>12860.307320000002</v>
      </c>
      <c r="H1533" s="3">
        <f t="shared" si="63"/>
        <v>0.40999999999985448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89615.63</v>
      </c>
      <c r="D1536" s="2">
        <f>'RAS-funkcijski'!E140</f>
        <v>98609.84</v>
      </c>
      <c r="E1536" s="2">
        <v>0</v>
      </c>
      <c r="F1536" s="2">
        <v>0</v>
      </c>
      <c r="G1536" s="3">
        <f t="shared" si="52"/>
        <v>39009.602160000002</v>
      </c>
      <c r="H1536" s="3">
        <f t="shared" si="63"/>
        <v>0.52999999999883585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13428247.689999999</v>
      </c>
      <c r="D1537" s="14">
        <f>'RAS-funkcijski'!E141</f>
        <v>17124485.969999999</v>
      </c>
      <c r="E1537" s="14">
        <v>0</v>
      </c>
      <c r="F1537" s="14">
        <v>0</v>
      </c>
      <c r="G1537" s="15">
        <f t="shared" si="52"/>
        <v>6531779.0893099997</v>
      </c>
      <c r="H1537" s="15">
        <f t="shared" si="63"/>
        <v>0.34000000171363354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1739268.85</v>
      </c>
      <c r="D1538" s="7">
        <f>'P-VRIO'!E5</f>
        <v>1739268.85</v>
      </c>
      <c r="E1538" s="7">
        <v>0</v>
      </c>
      <c r="F1538" s="7">
        <v>0</v>
      </c>
      <c r="G1538" s="8">
        <f t="shared" si="52"/>
        <v>5217.8065500000002</v>
      </c>
      <c r="H1538" s="8">
        <f t="shared" si="63"/>
        <v>0.29999999981373549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1739268.85</v>
      </c>
      <c r="D1539" s="2">
        <f>'P-VRIO'!E6</f>
        <v>1739268.85</v>
      </c>
      <c r="E1539" s="2">
        <v>0</v>
      </c>
      <c r="F1539" s="2">
        <v>0</v>
      </c>
      <c r="G1539" s="3">
        <f t="shared" si="52"/>
        <v>10435.6131</v>
      </c>
      <c r="H1539" s="3">
        <f t="shared" si="63"/>
        <v>0.29999999981373549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1739268.85</v>
      </c>
      <c r="D1540" s="2">
        <f>'P-VRIO'!E7</f>
        <v>1739268.85</v>
      </c>
      <c r="E1540" s="2">
        <v>0</v>
      </c>
      <c r="F1540" s="2">
        <v>0</v>
      </c>
      <c r="G1540" s="3">
        <f t="shared" si="52"/>
        <v>15653.41965</v>
      </c>
      <c r="H1540" s="3">
        <f t="shared" si="63"/>
        <v>0.29999999981373549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1739268.85</v>
      </c>
      <c r="D1541" s="2">
        <f>'P-VRIO'!E8</f>
        <v>1739268.85</v>
      </c>
      <c r="E1541" s="2">
        <v>0</v>
      </c>
      <c r="F1541" s="2">
        <v>0</v>
      </c>
      <c r="G1541" s="3">
        <f t="shared" si="52"/>
        <v>20871.226200000001</v>
      </c>
      <c r="H1541" s="3">
        <f t="shared" si="63"/>
        <v>0.29999999981373549</v>
      </c>
      <c r="I1541" s="11">
        <f t="shared" ref="I1541:I1546" si="64">G1541*H1541</f>
        <v>6261.3678561124316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9366937.2799999993</v>
      </c>
      <c r="D1582" s="7"/>
      <c r="E1582" s="7">
        <v>0</v>
      </c>
      <c r="F1582" s="7">
        <v>0</v>
      </c>
      <c r="G1582" s="8">
        <f t="shared" ref="G1582:G1686" si="70">B1582/1000*C1582</f>
        <v>9366.9372800000001</v>
      </c>
      <c r="H1582" s="8">
        <f t="shared" ref="H1582:H1686" si="71">ABS(C1582-ROUND(C1582,0))</f>
        <v>0.27999999932944775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29260886.029999997</v>
      </c>
      <c r="D1583" s="2">
        <v>0</v>
      </c>
      <c r="E1583" s="2">
        <v>0</v>
      </c>
      <c r="F1583" s="2">
        <v>0</v>
      </c>
      <c r="G1583" s="3">
        <f t="shared" si="70"/>
        <v>58521.772059999996</v>
      </c>
      <c r="H1583" s="3">
        <f t="shared" si="71"/>
        <v>2.9999997466802597E-2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10097823.27</v>
      </c>
      <c r="D1585" s="2">
        <v>0</v>
      </c>
      <c r="E1585" s="2">
        <v>0</v>
      </c>
      <c r="F1585" s="2">
        <v>0</v>
      </c>
      <c r="G1585" s="3">
        <f t="shared" si="70"/>
        <v>40391.293079999996</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1253664.3</v>
      </c>
      <c r="D1586" s="2">
        <v>0</v>
      </c>
      <c r="E1586" s="2">
        <v>0</v>
      </c>
      <c r="F1586" s="2">
        <v>0</v>
      </c>
      <c r="G1586" s="3">
        <f t="shared" si="70"/>
        <v>6268.3215</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2085389.72</v>
      </c>
      <c r="D1587" s="2">
        <v>0</v>
      </c>
      <c r="E1587" s="2">
        <v>0</v>
      </c>
      <c r="F1587" s="2">
        <v>0</v>
      </c>
      <c r="G1587" s="3">
        <f t="shared" si="70"/>
        <v>12512.338320000001</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226523.37</v>
      </c>
      <c r="D1588" s="2">
        <v>0</v>
      </c>
      <c r="E1588" s="2">
        <v>0</v>
      </c>
      <c r="F1588" s="2">
        <v>0</v>
      </c>
      <c r="G1588" s="3">
        <f t="shared" si="70"/>
        <v>1585.6635900000001</v>
      </c>
      <c r="H1588" s="3">
        <f t="shared" si="71"/>
        <v>0.36999999999534339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390602.03</v>
      </c>
      <c r="D1589" s="2">
        <v>0</v>
      </c>
      <c r="E1589" s="2">
        <v>0</v>
      </c>
      <c r="F1589" s="2">
        <v>0</v>
      </c>
      <c r="G1589" s="3">
        <f t="shared" si="70"/>
        <v>3124.8162400000001</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744233.99</v>
      </c>
      <c r="D1591" s="2">
        <v>0</v>
      </c>
      <c r="E1591" s="2">
        <v>0</v>
      </c>
      <c r="F1591" s="2">
        <v>0</v>
      </c>
      <c r="G1591" s="3">
        <f t="shared" si="70"/>
        <v>7442.3398999999999</v>
      </c>
      <c r="H1591" s="3">
        <f t="shared" si="71"/>
        <v>1.0000000009313226E-2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98126.22</v>
      </c>
      <c r="D1592" s="2">
        <v>0</v>
      </c>
      <c r="E1592" s="2">
        <v>0</v>
      </c>
      <c r="F1592" s="2">
        <v>0</v>
      </c>
      <c r="G1592" s="3">
        <f t="shared" si="70"/>
        <v>1079.38842</v>
      </c>
      <c r="H1592" s="3">
        <f t="shared" si="71"/>
        <v>0.22000000000116415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5299283.6399999997</v>
      </c>
      <c r="D1593" s="2">
        <v>0</v>
      </c>
      <c r="E1593" s="2">
        <v>0</v>
      </c>
      <c r="F1593" s="2">
        <v>0</v>
      </c>
      <c r="G1593" s="3">
        <f t="shared" si="70"/>
        <v>63591.403679999996</v>
      </c>
      <c r="H1593" s="3">
        <f t="shared" si="71"/>
        <v>0.36000000033527613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11192220.630000001</v>
      </c>
      <c r="D1594" s="2">
        <v>0</v>
      </c>
      <c r="E1594" s="2">
        <v>0</v>
      </c>
      <c r="F1594" s="2">
        <v>0</v>
      </c>
      <c r="G1594" s="3">
        <f t="shared" si="70"/>
        <v>145498.86819000001</v>
      </c>
      <c r="H1594" s="3">
        <f t="shared" si="71"/>
        <v>0.36999999918043613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6000000</v>
      </c>
      <c r="D1595" s="2">
        <v>0</v>
      </c>
      <c r="E1595" s="2">
        <v>0</v>
      </c>
      <c r="F1595" s="2">
        <v>0</v>
      </c>
      <c r="G1595" s="3">
        <f t="shared" si="70"/>
        <v>84000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6000000</v>
      </c>
      <c r="D1599" s="2">
        <v>0</v>
      </c>
      <c r="E1599" s="2">
        <v>0</v>
      </c>
      <c r="F1599" s="2">
        <v>0</v>
      </c>
      <c r="G1599" s="3">
        <f t="shared" si="70"/>
        <v>107999.99999999999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1970842.13</v>
      </c>
      <c r="D1601" s="2">
        <v>0</v>
      </c>
      <c r="E1601" s="2">
        <v>0</v>
      </c>
      <c r="F1601" s="2">
        <v>0</v>
      </c>
      <c r="G1601" s="3">
        <f>B1601/1000*C1601</f>
        <v>39416.842599999996</v>
      </c>
      <c r="H1601" s="3">
        <f>ABS(C1601-ROUND(C1601,0))</f>
        <v>0.12999999988824129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24225944.709999997</v>
      </c>
      <c r="D1602" s="2">
        <v>0</v>
      </c>
      <c r="E1602" s="2">
        <v>0</v>
      </c>
      <c r="F1602" s="2">
        <v>0</v>
      </c>
      <c r="G1602" s="3">
        <f t="shared" si="70"/>
        <v>508744.83890999999</v>
      </c>
      <c r="H1602" s="3">
        <f t="shared" si="71"/>
        <v>0.29000000283122063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10604874.560000001</v>
      </c>
      <c r="D1604" s="2">
        <v>0</v>
      </c>
      <c r="E1604" s="2">
        <v>0</v>
      </c>
      <c r="F1604" s="2">
        <v>0</v>
      </c>
      <c r="G1604" s="3">
        <f t="shared" si="70"/>
        <v>243912.11488000001</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1249170.67</v>
      </c>
      <c r="D1605" s="2">
        <v>0</v>
      </c>
      <c r="E1605" s="2">
        <v>0</v>
      </c>
      <c r="F1605" s="2">
        <v>0</v>
      </c>
      <c r="G1605" s="3">
        <f t="shared" si="70"/>
        <v>29980.096079999999</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2202750.77</v>
      </c>
      <c r="D1606" s="2">
        <v>0</v>
      </c>
      <c r="E1606" s="2">
        <v>0</v>
      </c>
      <c r="F1606" s="2">
        <v>0</v>
      </c>
      <c r="G1606" s="3">
        <f t="shared" si="70"/>
        <v>55068.769250000005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226134.7</v>
      </c>
      <c r="D1607" s="2">
        <v>0</v>
      </c>
      <c r="E1607" s="2">
        <v>0</v>
      </c>
      <c r="F1607" s="2">
        <v>0</v>
      </c>
      <c r="G1607" s="3">
        <f t="shared" si="70"/>
        <v>5879.5021999999999</v>
      </c>
      <c r="H1607" s="3">
        <f t="shared" si="71"/>
        <v>0.29999999998835847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438109.16</v>
      </c>
      <c r="D1608" s="2">
        <v>0</v>
      </c>
      <c r="E1608" s="2">
        <v>0</v>
      </c>
      <c r="F1608" s="2">
        <v>0</v>
      </c>
      <c r="G1608" s="3">
        <f t="shared" si="70"/>
        <v>11828.947319999999</v>
      </c>
      <c r="H1608" s="3">
        <f t="shared" si="71"/>
        <v>0.15999999997438863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751820.67</v>
      </c>
      <c r="D1610" s="2">
        <v>0</v>
      </c>
      <c r="E1610" s="2">
        <v>0</v>
      </c>
      <c r="F1610" s="2">
        <v>0</v>
      </c>
      <c r="G1610" s="3">
        <f t="shared" si="70"/>
        <v>21802.799430000003</v>
      </c>
      <c r="H1610" s="3">
        <f t="shared" si="71"/>
        <v>0.32999999995809048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127336.97</v>
      </c>
      <c r="D1611" s="2">
        <v>0</v>
      </c>
      <c r="E1611" s="2">
        <v>0</v>
      </c>
      <c r="F1611" s="2">
        <v>0</v>
      </c>
      <c r="G1611" s="3">
        <f t="shared" si="70"/>
        <v>3820.1090999999997</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5609551.6200000001</v>
      </c>
      <c r="D1612" s="2">
        <v>0</v>
      </c>
      <c r="E1612" s="2">
        <v>0</v>
      </c>
      <c r="F1612" s="2">
        <v>0</v>
      </c>
      <c r="G1612" s="3">
        <f t="shared" si="70"/>
        <v>173896.10021999999</v>
      </c>
      <c r="H1612" s="3">
        <f t="shared" si="71"/>
        <v>0.37999999988824129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10660076.449999999</v>
      </c>
      <c r="D1613" s="2">
        <v>0</v>
      </c>
      <c r="E1613" s="2">
        <v>0</v>
      </c>
      <c r="F1613" s="2">
        <v>0</v>
      </c>
      <c r="G1613" s="3">
        <f t="shared" si="70"/>
        <v>341122.44639999996</v>
      </c>
      <c r="H1613" s="3">
        <f t="shared" si="71"/>
        <v>0.44999999925494194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1223548.1399999999</v>
      </c>
      <c r="D1614" s="2">
        <v>0</v>
      </c>
      <c r="E1614" s="2">
        <v>0</v>
      </c>
      <c r="F1614" s="2">
        <v>0</v>
      </c>
      <c r="G1614" s="3">
        <f t="shared" si="70"/>
        <v>40377.088619999995</v>
      </c>
      <c r="H1614" s="3">
        <f t="shared" si="71"/>
        <v>0.13999999989755452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1223548.1399999999</v>
      </c>
      <c r="D1618" s="2">
        <v>0</v>
      </c>
      <c r="E1618" s="2">
        <v>0</v>
      </c>
      <c r="F1618" s="2">
        <v>0</v>
      </c>
      <c r="G1618" s="3">
        <f t="shared" si="70"/>
        <v>45271.281179999991</v>
      </c>
      <c r="H1618" s="3">
        <f t="shared" si="71"/>
        <v>0.13999999989755452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1737445.56</v>
      </c>
      <c r="D1620" s="2">
        <v>0</v>
      </c>
      <c r="E1620" s="2">
        <v>0</v>
      </c>
      <c r="F1620" s="2">
        <v>0</v>
      </c>
      <c r="G1620" s="3">
        <f>B1620/1000*C1620</f>
        <v>67760.376839999997</v>
      </c>
      <c r="H1620" s="3">
        <f>ABS(C1620-ROUND(C1620,0))</f>
        <v>0.43999999994412065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14401878.599999998</v>
      </c>
      <c r="D1621" s="2">
        <v>0</v>
      </c>
      <c r="E1621" s="2">
        <v>0</v>
      </c>
      <c r="F1621" s="2">
        <v>0</v>
      </c>
      <c r="G1621" s="3">
        <f t="shared" si="70"/>
        <v>576075.14399999997</v>
      </c>
      <c r="H1621" s="3">
        <f t="shared" si="71"/>
        <v>0.40000000223517418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155828.81</v>
      </c>
      <c r="D1622" s="2">
        <v>0</v>
      </c>
      <c r="E1622" s="2">
        <v>0</v>
      </c>
      <c r="F1622" s="2">
        <v>0</v>
      </c>
      <c r="G1622" s="3">
        <f t="shared" si="70"/>
        <v>6388.9812099999999</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23614.31</v>
      </c>
      <c r="D1628" s="2">
        <v>0</v>
      </c>
      <c r="E1628" s="2">
        <v>0</v>
      </c>
      <c r="F1628" s="2">
        <v>0</v>
      </c>
      <c r="G1628" s="3">
        <f t="shared" si="70"/>
        <v>1109.87257</v>
      </c>
      <c r="H1628" s="3">
        <f t="shared" si="71"/>
        <v>0.31000000000130967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23562.58</v>
      </c>
      <c r="D1634" s="2">
        <v>0</v>
      </c>
      <c r="E1634" s="2">
        <v>0</v>
      </c>
      <c r="F1634" s="2">
        <v>0</v>
      </c>
      <c r="G1634" s="3">
        <f t="shared" si="70"/>
        <v>1248.81674</v>
      </c>
      <c r="H1634" s="3">
        <f t="shared" si="71"/>
        <v>0.41999999999825377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23562.58</v>
      </c>
      <c r="D1635" s="2">
        <v>0</v>
      </c>
      <c r="E1635" s="2">
        <v>0</v>
      </c>
      <c r="F1635" s="2">
        <v>0</v>
      </c>
      <c r="G1635" s="3">
        <f t="shared" si="70"/>
        <v>1272.37932</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51.73</v>
      </c>
      <c r="D1654" s="2">
        <v>0</v>
      </c>
      <c r="E1654" s="2">
        <v>0</v>
      </c>
      <c r="F1654" s="2">
        <v>0</v>
      </c>
      <c r="G1654" s="3">
        <f t="shared" si="70"/>
        <v>3.7762899999999995</v>
      </c>
      <c r="H1654" s="3">
        <f t="shared" si="71"/>
        <v>0.27000000000000313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51.73</v>
      </c>
      <c r="D1655" s="2">
        <v>0</v>
      </c>
      <c r="E1655" s="2">
        <v>0</v>
      </c>
      <c r="F1655" s="2">
        <v>0</v>
      </c>
      <c r="G1655" s="3">
        <f t="shared" si="70"/>
        <v>3.8280199999999995</v>
      </c>
      <c r="H1655" s="3">
        <f t="shared" si="71"/>
        <v>0.27000000000000313</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132214.5</v>
      </c>
      <c r="D1669" s="2">
        <v>0</v>
      </c>
      <c r="E1669" s="2">
        <v>0</v>
      </c>
      <c r="F1669" s="2">
        <v>0</v>
      </c>
      <c r="G1669" s="3">
        <f t="shared" si="70"/>
        <v>11634.876</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132214.5</v>
      </c>
      <c r="D1670" s="2">
        <v>0</v>
      </c>
      <c r="E1670" s="2">
        <v>0</v>
      </c>
      <c r="F1670" s="2">
        <v>0</v>
      </c>
      <c r="G1670" s="3">
        <f t="shared" si="70"/>
        <v>11767.0905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14246049.790000001</v>
      </c>
      <c r="D1681" s="2">
        <v>0</v>
      </c>
      <c r="E1681" s="2">
        <v>0</v>
      </c>
      <c r="F1681" s="2">
        <v>0</v>
      </c>
      <c r="G1681" s="3">
        <f t="shared" si="70"/>
        <v>1424604.9790000003</v>
      </c>
      <c r="H1681" s="3">
        <f t="shared" si="71"/>
        <v>0.20999999903142452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252211.95</v>
      </c>
      <c r="D1683" s="2">
        <v>0</v>
      </c>
      <c r="E1683" s="2">
        <v>0</v>
      </c>
      <c r="F1683" s="2">
        <v>0</v>
      </c>
      <c r="G1683" s="3">
        <f t="shared" si="70"/>
        <v>25725.618900000001</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1954355.45</v>
      </c>
      <c r="D1684" s="2">
        <v>0</v>
      </c>
      <c r="E1684" s="2">
        <v>0</v>
      </c>
      <c r="F1684" s="2">
        <v>0</v>
      </c>
      <c r="G1684" s="3">
        <f t="shared" si="70"/>
        <v>201298.61134999999</v>
      </c>
      <c r="H1684" s="3">
        <f t="shared" si="71"/>
        <v>0.44999999995343387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11806085.82</v>
      </c>
      <c r="D1685" s="2">
        <v>0</v>
      </c>
      <c r="E1685" s="2">
        <v>0</v>
      </c>
      <c r="F1685" s="2">
        <v>0</v>
      </c>
      <c r="G1685" s="3">
        <f>B1685/1000*C1685</f>
        <v>1227832.9252800001</v>
      </c>
      <c r="H1685" s="3">
        <f>ABS(C1685-ROUND(C1685,0))</f>
        <v>0.17999999970197678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233396.57</v>
      </c>
      <c r="D1686" s="14">
        <v>0</v>
      </c>
      <c r="E1686" s="14">
        <v>0</v>
      </c>
      <c r="F1686" s="14">
        <v>0</v>
      </c>
      <c r="G1686" s="15">
        <f t="shared" si="70"/>
        <v>24506.63985</v>
      </c>
      <c r="H1686" s="15">
        <f t="shared" si="71"/>
        <v>0.42999999999301508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3545</v>
      </c>
      <c r="B1" s="403"/>
      <c r="C1" s="403"/>
    </row>
    <row r="2" spans="1:16" ht="33" customHeight="1" x14ac:dyDescent="0.2">
      <c r="A2" s="404" t="s">
        <v>3546</v>
      </c>
      <c r="B2" s="405"/>
      <c r="C2" s="395"/>
      <c r="D2" s="5"/>
      <c r="E2" s="5"/>
      <c r="F2" s="5"/>
      <c r="G2" s="5"/>
      <c r="H2" s="5"/>
      <c r="I2" s="5"/>
      <c r="J2" s="5"/>
      <c r="K2" s="5"/>
      <c r="L2" s="5"/>
      <c r="M2" s="5"/>
      <c r="N2" s="5"/>
      <c r="O2" s="5"/>
      <c r="P2" s="5"/>
    </row>
    <row r="3" spans="1:16" ht="18.75" customHeight="1" x14ac:dyDescent="0.2">
      <c r="A3" s="222" t="s">
        <v>3547</v>
      </c>
      <c r="B3" s="406" t="s">
        <v>3548</v>
      </c>
      <c r="C3" s="395"/>
      <c r="D3" s="5"/>
      <c r="E3" s="5"/>
      <c r="F3" s="5"/>
      <c r="G3" s="5"/>
      <c r="H3" s="5"/>
      <c r="I3" s="5"/>
      <c r="J3" s="5"/>
      <c r="K3" s="5"/>
      <c r="L3" s="5"/>
      <c r="M3" s="5"/>
      <c r="N3" s="5"/>
      <c r="O3" s="5"/>
      <c r="P3" s="5"/>
    </row>
    <row r="4" spans="1:16" ht="37.5" hidden="1" customHeight="1" x14ac:dyDescent="0.2">
      <c r="A4" s="223" t="s">
        <v>3549</v>
      </c>
      <c r="B4" s="394" t="s">
        <v>3550</v>
      </c>
      <c r="C4" s="395"/>
      <c r="D4" s="5"/>
      <c r="E4" s="5"/>
      <c r="F4" s="5"/>
      <c r="G4" s="5"/>
      <c r="H4" s="5"/>
      <c r="I4" s="5"/>
      <c r="J4" s="5"/>
      <c r="K4" s="5"/>
      <c r="L4" s="5"/>
      <c r="M4" s="5"/>
      <c r="N4" s="5"/>
      <c r="O4" s="5"/>
      <c r="P4" s="5"/>
    </row>
    <row r="5" spans="1:16" ht="48" hidden="1" customHeight="1" x14ac:dyDescent="0.2">
      <c r="A5" s="223" t="s">
        <v>3549</v>
      </c>
      <c r="B5" s="394" t="s">
        <v>3551</v>
      </c>
      <c r="C5" s="395"/>
      <c r="D5" s="5"/>
      <c r="E5" s="5"/>
      <c r="F5" s="5"/>
      <c r="G5" s="5"/>
      <c r="H5" s="5"/>
      <c r="I5" s="5"/>
      <c r="J5" s="5"/>
      <c r="K5" s="5"/>
      <c r="L5" s="5"/>
      <c r="M5" s="5"/>
      <c r="N5" s="5"/>
      <c r="O5" s="5"/>
      <c r="P5" s="5"/>
    </row>
    <row r="6" spans="1:16" ht="59.25" hidden="1" customHeight="1" x14ac:dyDescent="0.2">
      <c r="A6" s="223" t="s">
        <v>3549</v>
      </c>
      <c r="B6" s="394" t="s">
        <v>3552</v>
      </c>
      <c r="C6" s="395"/>
      <c r="D6" s="5"/>
      <c r="E6" s="5"/>
      <c r="F6" s="5"/>
      <c r="G6" s="5"/>
      <c r="H6" s="5"/>
      <c r="I6" s="5"/>
      <c r="J6" s="5"/>
      <c r="K6" s="5"/>
      <c r="L6" s="5"/>
      <c r="M6" s="5"/>
      <c r="N6" s="5"/>
      <c r="O6" s="5"/>
      <c r="P6" s="5"/>
    </row>
    <row r="7" spans="1:16" ht="48" hidden="1" customHeight="1" x14ac:dyDescent="0.2">
      <c r="A7" s="223" t="s">
        <v>3553</v>
      </c>
      <c r="B7" s="394" t="s">
        <v>3554</v>
      </c>
      <c r="C7" s="395"/>
      <c r="D7" s="5"/>
      <c r="E7" s="5"/>
      <c r="F7" s="5"/>
      <c r="G7" s="5"/>
      <c r="H7" s="5"/>
      <c r="I7" s="5"/>
      <c r="J7" s="5"/>
      <c r="K7" s="5"/>
      <c r="L7" s="5"/>
      <c r="M7" s="5"/>
      <c r="N7" s="5"/>
      <c r="O7" s="5"/>
      <c r="P7" s="5"/>
    </row>
    <row r="8" spans="1:16" ht="41.25" hidden="1" customHeight="1" x14ac:dyDescent="0.2">
      <c r="A8" s="223" t="s">
        <v>3555</v>
      </c>
      <c r="B8" s="394" t="s">
        <v>3556</v>
      </c>
      <c r="C8" s="395"/>
      <c r="D8" s="5"/>
      <c r="E8" s="5"/>
      <c r="F8" s="5"/>
      <c r="G8" s="5"/>
      <c r="H8" s="5"/>
      <c r="I8" s="5"/>
      <c r="J8" s="5"/>
      <c r="K8" s="5"/>
      <c r="L8" s="5"/>
      <c r="M8" s="5"/>
      <c r="N8" s="5"/>
      <c r="O8" s="5"/>
      <c r="P8" s="5"/>
    </row>
    <row r="9" spans="1:16" ht="59.25" hidden="1" customHeight="1" x14ac:dyDescent="0.2">
      <c r="A9" s="223" t="s">
        <v>3557</v>
      </c>
      <c r="B9" s="394" t="s">
        <v>3558</v>
      </c>
      <c r="C9" s="395"/>
      <c r="D9" s="5"/>
      <c r="E9" s="5"/>
      <c r="F9" s="5"/>
      <c r="G9" s="5"/>
      <c r="H9" s="5"/>
      <c r="I9" s="5"/>
      <c r="J9" s="5"/>
      <c r="K9" s="5"/>
      <c r="L9" s="5"/>
      <c r="M9" s="5"/>
      <c r="N9" s="5"/>
      <c r="O9" s="5"/>
      <c r="P9" s="5"/>
    </row>
    <row r="10" spans="1:16" ht="61.5" hidden="1" customHeight="1" x14ac:dyDescent="0.2">
      <c r="A10" s="223" t="s">
        <v>3557</v>
      </c>
      <c r="B10" s="394" t="s">
        <v>3559</v>
      </c>
      <c r="C10" s="395"/>
      <c r="D10" s="5"/>
      <c r="E10" s="5"/>
      <c r="F10" s="5"/>
      <c r="G10" s="5"/>
      <c r="H10" s="5"/>
      <c r="I10" s="5"/>
      <c r="J10" s="5"/>
      <c r="K10" s="5"/>
      <c r="L10" s="5"/>
      <c r="M10" s="5"/>
      <c r="N10" s="5"/>
      <c r="O10" s="5"/>
      <c r="P10" s="5"/>
    </row>
    <row r="11" spans="1:16" ht="43.5" hidden="1" customHeight="1" x14ac:dyDescent="0.2">
      <c r="A11" s="223" t="s">
        <v>3557</v>
      </c>
      <c r="B11" s="394" t="s">
        <v>3560</v>
      </c>
      <c r="C11" s="395"/>
      <c r="D11" s="5"/>
      <c r="E11" s="5"/>
      <c r="F11" s="5"/>
      <c r="G11" s="5"/>
      <c r="H11" s="5"/>
      <c r="I11" s="5"/>
      <c r="J11" s="5"/>
      <c r="K11" s="5"/>
      <c r="L11" s="5"/>
      <c r="M11" s="5"/>
      <c r="N11" s="5"/>
      <c r="O11" s="5"/>
      <c r="P11" s="5"/>
    </row>
    <row r="12" spans="1:16" ht="27.75" hidden="1" customHeight="1" x14ac:dyDescent="0.2">
      <c r="A12" s="223" t="s">
        <v>3561</v>
      </c>
      <c r="B12" s="394" t="s">
        <v>3562</v>
      </c>
      <c r="C12" s="395"/>
      <c r="D12" s="5"/>
      <c r="E12" s="5"/>
      <c r="F12" s="5"/>
      <c r="G12" s="5"/>
      <c r="H12" s="5"/>
      <c r="I12" s="5"/>
      <c r="J12" s="5"/>
      <c r="K12" s="5"/>
      <c r="L12" s="5"/>
      <c r="M12" s="5"/>
      <c r="N12" s="5"/>
      <c r="O12" s="5"/>
      <c r="P12" s="5"/>
    </row>
    <row r="13" spans="1:16" ht="27.75" hidden="1" customHeight="1" x14ac:dyDescent="0.2">
      <c r="A13" s="223" t="s">
        <v>3563</v>
      </c>
      <c r="B13" s="394" t="s">
        <v>3564</v>
      </c>
      <c r="C13" s="395"/>
      <c r="D13" s="5"/>
      <c r="E13" s="5"/>
      <c r="F13" s="5"/>
      <c r="G13" s="5"/>
      <c r="H13" s="5"/>
      <c r="I13" s="5"/>
      <c r="J13" s="5"/>
      <c r="K13" s="5"/>
      <c r="L13" s="5"/>
      <c r="M13" s="5"/>
      <c r="N13" s="5"/>
      <c r="O13" s="5"/>
      <c r="P13" s="5"/>
    </row>
    <row r="14" spans="1:16" ht="45.75" hidden="1" customHeight="1" x14ac:dyDescent="0.2">
      <c r="A14" s="223" t="s">
        <v>3565</v>
      </c>
      <c r="B14" s="394" t="s">
        <v>3566</v>
      </c>
      <c r="C14" s="395"/>
      <c r="D14" s="5"/>
      <c r="E14" s="5"/>
      <c r="F14" s="5"/>
      <c r="G14" s="5"/>
      <c r="H14" s="5"/>
      <c r="I14" s="5"/>
      <c r="J14" s="5"/>
      <c r="K14" s="5"/>
      <c r="L14" s="5"/>
      <c r="M14" s="5"/>
      <c r="N14" s="5"/>
      <c r="O14" s="5"/>
      <c r="P14" s="5"/>
    </row>
    <row r="15" spans="1:16" ht="45.75" hidden="1" customHeight="1" x14ac:dyDescent="0.2">
      <c r="A15" s="223" t="s">
        <v>3567</v>
      </c>
      <c r="B15" s="394" t="s">
        <v>3568</v>
      </c>
      <c r="C15" s="395"/>
      <c r="D15" s="5"/>
      <c r="E15" s="5"/>
      <c r="F15" s="5"/>
      <c r="G15" s="5"/>
      <c r="H15" s="5"/>
      <c r="I15" s="5"/>
      <c r="J15" s="5"/>
      <c r="K15" s="5"/>
      <c r="L15" s="5"/>
      <c r="M15" s="5"/>
      <c r="N15" s="5"/>
      <c r="O15" s="5"/>
      <c r="P15" s="5"/>
    </row>
    <row r="16" spans="1:16" ht="51" hidden="1" customHeight="1" x14ac:dyDescent="0.2">
      <c r="A16" s="223" t="s">
        <v>3569</v>
      </c>
      <c r="B16" s="394" t="s">
        <v>3570</v>
      </c>
      <c r="C16" s="395"/>
      <c r="D16" s="5"/>
      <c r="E16" s="5"/>
      <c r="F16" s="5"/>
      <c r="G16" s="5"/>
      <c r="H16" s="5"/>
      <c r="I16" s="5"/>
      <c r="J16" s="5"/>
      <c r="K16" s="5"/>
      <c r="L16" s="5"/>
      <c r="M16" s="5"/>
      <c r="N16" s="5"/>
      <c r="O16" s="5"/>
      <c r="P16" s="5"/>
    </row>
    <row r="17" spans="1:16" ht="27.75" hidden="1" customHeight="1" x14ac:dyDescent="0.2">
      <c r="A17" s="223" t="s">
        <v>3571</v>
      </c>
      <c r="B17" s="394" t="s">
        <v>3572</v>
      </c>
      <c r="C17" s="395"/>
      <c r="D17" s="5"/>
      <c r="E17" s="5"/>
      <c r="F17" s="5"/>
      <c r="G17" s="5"/>
      <c r="H17" s="5"/>
      <c r="I17" s="5"/>
      <c r="J17" s="5"/>
      <c r="K17" s="5"/>
      <c r="L17" s="5"/>
      <c r="M17" s="5"/>
      <c r="N17" s="5"/>
      <c r="O17" s="5"/>
      <c r="P17" s="5"/>
    </row>
    <row r="18" spans="1:16" ht="27.75" hidden="1" customHeight="1" x14ac:dyDescent="0.2">
      <c r="A18" s="223" t="s">
        <v>3573</v>
      </c>
      <c r="B18" s="394" t="s">
        <v>3574</v>
      </c>
      <c r="C18" s="395"/>
      <c r="D18" s="5"/>
      <c r="E18" s="5"/>
      <c r="F18" s="5"/>
      <c r="G18" s="5"/>
      <c r="H18" s="5"/>
      <c r="I18" s="5"/>
      <c r="J18" s="5"/>
      <c r="K18" s="5"/>
      <c r="L18" s="5"/>
      <c r="M18" s="5"/>
      <c r="N18" s="5"/>
      <c r="O18" s="5"/>
      <c r="P18" s="5"/>
    </row>
    <row r="19" spans="1:16" ht="45" hidden="1" customHeight="1" x14ac:dyDescent="0.2">
      <c r="A19" s="223" t="s">
        <v>3573</v>
      </c>
      <c r="B19" s="394" t="s">
        <v>3575</v>
      </c>
      <c r="C19" s="395"/>
      <c r="D19" s="5"/>
      <c r="E19" s="5"/>
      <c r="F19" s="5"/>
      <c r="G19" s="5"/>
      <c r="H19" s="5"/>
      <c r="I19" s="5"/>
      <c r="J19" s="5"/>
      <c r="K19" s="5"/>
      <c r="L19" s="5"/>
      <c r="M19" s="5"/>
      <c r="N19" s="5"/>
      <c r="O19" s="5"/>
      <c r="P19" s="5"/>
    </row>
    <row r="20" spans="1:16" ht="45" hidden="1" customHeight="1" x14ac:dyDescent="0.2">
      <c r="A20" s="223" t="s">
        <v>3576</v>
      </c>
      <c r="B20" s="394" t="s">
        <v>3577</v>
      </c>
      <c r="C20" s="395"/>
      <c r="D20" s="5"/>
      <c r="E20" s="5"/>
      <c r="F20" s="5"/>
      <c r="G20" s="5"/>
      <c r="H20" s="5"/>
      <c r="I20" s="5"/>
      <c r="J20" s="5"/>
      <c r="K20" s="5"/>
      <c r="L20" s="5"/>
      <c r="M20" s="5"/>
      <c r="N20" s="5"/>
      <c r="O20" s="5"/>
      <c r="P20" s="5"/>
    </row>
    <row r="21" spans="1:16" ht="30" hidden="1" customHeight="1" x14ac:dyDescent="0.2">
      <c r="A21" s="223" t="s">
        <v>3578</v>
      </c>
      <c r="B21" s="394" t="s">
        <v>3579</v>
      </c>
      <c r="C21" s="395"/>
      <c r="D21" s="5"/>
      <c r="E21" s="5"/>
      <c r="F21" s="5"/>
      <c r="G21" s="5"/>
      <c r="H21" s="5"/>
      <c r="I21" s="5"/>
      <c r="J21" s="5"/>
      <c r="K21" s="5"/>
      <c r="L21" s="5"/>
      <c r="M21" s="5"/>
      <c r="N21" s="5"/>
      <c r="O21" s="5"/>
      <c r="P21" s="5"/>
    </row>
    <row r="22" spans="1:16" ht="30" hidden="1" customHeight="1" x14ac:dyDescent="0.2">
      <c r="A22" s="223" t="s">
        <v>3580</v>
      </c>
      <c r="B22" s="394" t="s">
        <v>3581</v>
      </c>
      <c r="C22" s="395"/>
      <c r="D22" s="5"/>
      <c r="E22" s="5"/>
      <c r="F22" s="5"/>
      <c r="G22" s="5"/>
      <c r="H22" s="5"/>
      <c r="I22" s="5"/>
      <c r="J22" s="5"/>
      <c r="K22" s="5"/>
      <c r="L22" s="5"/>
      <c r="M22" s="5"/>
      <c r="N22" s="5"/>
      <c r="O22" s="5"/>
      <c r="P22" s="5"/>
    </row>
    <row r="23" spans="1:16" ht="30" hidden="1" customHeight="1" x14ac:dyDescent="0.2">
      <c r="A23" s="223" t="s">
        <v>3582</v>
      </c>
      <c r="B23" s="394" t="s">
        <v>3583</v>
      </c>
      <c r="C23" s="395"/>
      <c r="D23" s="5"/>
      <c r="E23" s="5"/>
      <c r="F23" s="5"/>
      <c r="G23" s="5"/>
      <c r="H23" s="5"/>
      <c r="I23" s="5"/>
      <c r="J23" s="5"/>
      <c r="K23" s="5"/>
      <c r="L23" s="5"/>
      <c r="M23" s="5"/>
      <c r="N23" s="5"/>
      <c r="O23" s="5"/>
      <c r="P23" s="5"/>
    </row>
    <row r="24" spans="1:16" ht="30" hidden="1" customHeight="1" x14ac:dyDescent="0.2">
      <c r="A24" s="223" t="s">
        <v>3584</v>
      </c>
      <c r="B24" s="394" t="s">
        <v>3585</v>
      </c>
      <c r="C24" s="395"/>
      <c r="D24" s="5"/>
      <c r="E24" s="5"/>
      <c r="F24" s="5"/>
      <c r="G24" s="5"/>
      <c r="H24" s="5"/>
      <c r="I24" s="5"/>
      <c r="J24" s="5"/>
      <c r="K24" s="5"/>
      <c r="L24" s="5"/>
      <c r="M24" s="5"/>
      <c r="N24" s="5"/>
      <c r="O24" s="5"/>
      <c r="P24" s="5"/>
    </row>
    <row r="25" spans="1:16" ht="30" hidden="1" customHeight="1" x14ac:dyDescent="0.2">
      <c r="A25" s="223" t="s">
        <v>3586</v>
      </c>
      <c r="B25" s="394" t="s">
        <v>3587</v>
      </c>
      <c r="C25" s="395"/>
      <c r="D25" s="5"/>
      <c r="E25" s="5"/>
      <c r="F25" s="5"/>
      <c r="G25" s="5"/>
      <c r="H25" s="5"/>
      <c r="I25" s="5"/>
      <c r="J25" s="5"/>
      <c r="K25" s="5"/>
      <c r="L25" s="5"/>
      <c r="M25" s="5"/>
      <c r="N25" s="5"/>
      <c r="O25" s="5"/>
      <c r="P25" s="5"/>
    </row>
    <row r="26" spans="1:16" ht="30" hidden="1" customHeight="1" x14ac:dyDescent="0.2">
      <c r="A26" s="223" t="s">
        <v>3588</v>
      </c>
      <c r="B26" s="394" t="s">
        <v>3589</v>
      </c>
      <c r="C26" s="395"/>
      <c r="D26" s="5"/>
      <c r="E26" s="5"/>
      <c r="F26" s="5"/>
      <c r="G26" s="5"/>
      <c r="H26" s="5"/>
      <c r="I26" s="5"/>
      <c r="J26" s="5"/>
      <c r="K26" s="5"/>
      <c r="L26" s="5"/>
      <c r="M26" s="5"/>
      <c r="N26" s="5"/>
      <c r="O26" s="5"/>
      <c r="P26" s="5"/>
    </row>
    <row r="27" spans="1:16" ht="70.5" hidden="1" customHeight="1" x14ac:dyDescent="0.2">
      <c r="A27" s="223" t="s">
        <v>3590</v>
      </c>
      <c r="B27" s="394" t="s">
        <v>3591</v>
      </c>
      <c r="C27" s="395"/>
      <c r="D27" s="5"/>
      <c r="E27" s="5"/>
      <c r="F27" s="5"/>
      <c r="G27" s="5"/>
      <c r="H27" s="5"/>
      <c r="I27" s="5"/>
      <c r="J27" s="5"/>
      <c r="K27" s="5"/>
      <c r="L27" s="5"/>
      <c r="M27" s="5"/>
      <c r="N27" s="5"/>
      <c r="O27" s="5"/>
      <c r="P27" s="5"/>
    </row>
    <row r="28" spans="1:16" ht="48" hidden="1" customHeight="1" x14ac:dyDescent="0.2">
      <c r="A28" s="223" t="s">
        <v>3592</v>
      </c>
      <c r="B28" s="394" t="s">
        <v>3593</v>
      </c>
      <c r="C28" s="395"/>
      <c r="D28" s="5"/>
      <c r="E28" s="5"/>
      <c r="F28" s="5"/>
      <c r="G28" s="5"/>
      <c r="H28" s="5"/>
      <c r="I28" s="5"/>
      <c r="J28" s="5"/>
      <c r="K28" s="5"/>
      <c r="L28" s="5"/>
      <c r="M28" s="5"/>
      <c r="N28" s="5"/>
      <c r="O28" s="5"/>
      <c r="P28" s="5"/>
    </row>
    <row r="29" spans="1:16" ht="100.5" hidden="1" customHeight="1" x14ac:dyDescent="0.2">
      <c r="A29" s="223" t="s">
        <v>3594</v>
      </c>
      <c r="B29" s="394" t="s">
        <v>3595</v>
      </c>
      <c r="C29" s="395"/>
      <c r="D29" s="5"/>
      <c r="E29" s="5"/>
      <c r="F29" s="5"/>
      <c r="G29" s="5"/>
      <c r="H29" s="5"/>
      <c r="I29" s="5"/>
      <c r="J29" s="5"/>
      <c r="K29" s="5"/>
      <c r="L29" s="5"/>
      <c r="M29" s="5"/>
      <c r="N29" s="5"/>
      <c r="O29" s="5"/>
      <c r="P29" s="5"/>
    </row>
    <row r="30" spans="1:16" ht="45" hidden="1" customHeight="1" x14ac:dyDescent="0.2">
      <c r="A30" s="223" t="s">
        <v>3596</v>
      </c>
      <c r="B30" s="394" t="s">
        <v>3597</v>
      </c>
      <c r="C30" s="395"/>
      <c r="D30" s="5"/>
      <c r="E30" s="5"/>
      <c r="F30" s="5"/>
      <c r="G30" s="5"/>
      <c r="H30" s="5"/>
      <c r="I30" s="5"/>
      <c r="J30" s="5"/>
      <c r="K30" s="5"/>
      <c r="L30" s="5"/>
      <c r="M30" s="5"/>
      <c r="N30" s="5"/>
      <c r="O30" s="5"/>
      <c r="P30" s="5"/>
    </row>
    <row r="31" spans="1:16" ht="45" hidden="1" customHeight="1" x14ac:dyDescent="0.2">
      <c r="A31" s="223" t="s">
        <v>3598</v>
      </c>
      <c r="B31" s="394" t="s">
        <v>3599</v>
      </c>
      <c r="C31" s="395"/>
      <c r="D31" s="5"/>
      <c r="E31" s="5"/>
      <c r="F31" s="5"/>
      <c r="G31" s="5"/>
      <c r="H31" s="5"/>
      <c r="I31" s="5"/>
      <c r="J31" s="5"/>
      <c r="K31" s="5"/>
      <c r="L31" s="5"/>
      <c r="M31" s="5"/>
      <c r="N31" s="5"/>
      <c r="O31" s="5"/>
      <c r="P31" s="5"/>
    </row>
    <row r="32" spans="1:16" ht="45" hidden="1" customHeight="1" x14ac:dyDescent="0.2">
      <c r="A32" s="223" t="s">
        <v>3600</v>
      </c>
      <c r="B32" s="394" t="s">
        <v>3601</v>
      </c>
      <c r="C32" s="395"/>
      <c r="D32" s="5"/>
      <c r="E32" s="5"/>
      <c r="F32" s="5"/>
      <c r="G32" s="5"/>
      <c r="H32" s="5"/>
      <c r="I32" s="5"/>
      <c r="J32" s="5"/>
      <c r="K32" s="5"/>
      <c r="L32" s="5"/>
      <c r="M32" s="5"/>
      <c r="N32" s="5"/>
      <c r="O32" s="5"/>
      <c r="P32" s="5"/>
    </row>
    <row r="33" spans="1:16" ht="72" hidden="1" customHeight="1" x14ac:dyDescent="0.2">
      <c r="A33" s="223" t="s">
        <v>3602</v>
      </c>
      <c r="B33" s="394" t="s">
        <v>3603</v>
      </c>
      <c r="C33" s="395"/>
      <c r="D33" s="5"/>
      <c r="E33" s="5"/>
      <c r="F33" s="5"/>
      <c r="G33" s="5"/>
      <c r="H33" s="5"/>
      <c r="I33" s="5"/>
      <c r="J33" s="5"/>
      <c r="K33" s="5"/>
      <c r="L33" s="5"/>
      <c r="M33" s="5"/>
      <c r="N33" s="5"/>
      <c r="O33" s="5"/>
      <c r="P33" s="5"/>
    </row>
    <row r="34" spans="1:16" ht="79.5" hidden="1" customHeight="1" x14ac:dyDescent="0.2">
      <c r="A34" s="223" t="s">
        <v>3604</v>
      </c>
      <c r="B34" s="394" t="s">
        <v>3605</v>
      </c>
      <c r="C34" s="395"/>
      <c r="D34" s="5"/>
      <c r="E34" s="5"/>
      <c r="F34" s="5"/>
      <c r="G34" s="5"/>
      <c r="H34" s="5"/>
      <c r="I34" s="5"/>
      <c r="J34" s="5"/>
      <c r="K34" s="5"/>
      <c r="L34" s="5"/>
      <c r="M34" s="5"/>
      <c r="N34" s="5"/>
      <c r="O34" s="5"/>
      <c r="P34" s="5"/>
    </row>
    <row r="35" spans="1:16" ht="70.5" hidden="1" customHeight="1" x14ac:dyDescent="0.2">
      <c r="A35" s="223" t="s">
        <v>3606</v>
      </c>
      <c r="B35" s="394" t="s">
        <v>3607</v>
      </c>
      <c r="C35" s="395"/>
      <c r="D35" s="5"/>
      <c r="E35" s="5"/>
      <c r="F35" s="5"/>
      <c r="G35" s="5"/>
      <c r="H35" s="5"/>
      <c r="I35" s="5"/>
      <c r="J35" s="5"/>
      <c r="K35" s="5"/>
      <c r="L35" s="5"/>
      <c r="M35" s="5"/>
      <c r="N35" s="5"/>
      <c r="O35" s="5"/>
      <c r="P35" s="5"/>
    </row>
    <row r="36" spans="1:16" ht="45.75" hidden="1" customHeight="1" x14ac:dyDescent="0.2">
      <c r="A36" s="223" t="s">
        <v>3608</v>
      </c>
      <c r="B36" s="394" t="s">
        <v>3609</v>
      </c>
      <c r="C36" s="395"/>
      <c r="D36" s="5"/>
      <c r="E36" s="5"/>
      <c r="F36" s="5"/>
      <c r="G36" s="5"/>
      <c r="H36" s="5"/>
      <c r="I36" s="5"/>
      <c r="J36" s="5"/>
      <c r="K36" s="5"/>
      <c r="L36" s="5"/>
      <c r="M36" s="5"/>
      <c r="N36" s="5"/>
      <c r="O36" s="5"/>
      <c r="P36" s="5"/>
    </row>
    <row r="37" spans="1:16" ht="54.75" hidden="1" customHeight="1" x14ac:dyDescent="0.2">
      <c r="A37" s="223" t="s">
        <v>3610</v>
      </c>
      <c r="B37" s="394" t="s">
        <v>3611</v>
      </c>
      <c r="C37" s="395"/>
      <c r="D37" s="5"/>
      <c r="E37" s="5"/>
      <c r="F37" s="5"/>
      <c r="G37" s="5"/>
      <c r="H37" s="5"/>
      <c r="I37" s="5"/>
      <c r="J37" s="5"/>
      <c r="K37" s="5"/>
      <c r="L37" s="5"/>
      <c r="M37" s="5"/>
      <c r="N37" s="5"/>
      <c r="O37" s="5"/>
      <c r="P37" s="5"/>
    </row>
    <row r="38" spans="1:16" ht="37.5" hidden="1" customHeight="1" x14ac:dyDescent="0.2">
      <c r="A38" s="223" t="s">
        <v>3612</v>
      </c>
      <c r="B38" s="394" t="s">
        <v>3613</v>
      </c>
      <c r="C38" s="395"/>
      <c r="D38" s="5"/>
      <c r="E38" s="5"/>
      <c r="F38" s="5"/>
      <c r="G38" s="5"/>
      <c r="H38" s="5"/>
      <c r="I38" s="5"/>
      <c r="J38" s="5"/>
      <c r="K38" s="5"/>
      <c r="L38" s="5"/>
      <c r="M38" s="5"/>
      <c r="N38" s="5"/>
      <c r="O38" s="5"/>
      <c r="P38" s="5"/>
    </row>
    <row r="39" spans="1:16" ht="61.5" hidden="1" customHeight="1" x14ac:dyDescent="0.2">
      <c r="A39" s="223" t="s">
        <v>3614</v>
      </c>
      <c r="B39" s="394" t="s">
        <v>3615</v>
      </c>
      <c r="C39" s="395"/>
      <c r="D39" s="5"/>
      <c r="E39" s="5"/>
      <c r="F39" s="5"/>
      <c r="G39" s="5"/>
      <c r="H39" s="5"/>
      <c r="I39" s="5"/>
      <c r="J39" s="5"/>
      <c r="K39" s="5"/>
      <c r="L39" s="5"/>
      <c r="M39" s="5"/>
      <c r="N39" s="5"/>
      <c r="O39" s="5"/>
      <c r="P39" s="5"/>
    </row>
    <row r="40" spans="1:16" ht="53.25" hidden="1" customHeight="1" x14ac:dyDescent="0.2">
      <c r="A40" s="223" t="s">
        <v>3616</v>
      </c>
      <c r="B40" s="394" t="s">
        <v>3617</v>
      </c>
      <c r="C40" s="395"/>
      <c r="D40" s="5"/>
      <c r="E40" s="5"/>
      <c r="F40" s="5"/>
      <c r="G40" s="5"/>
      <c r="H40" s="5"/>
      <c r="I40" s="5"/>
      <c r="J40" s="5"/>
      <c r="K40" s="5"/>
      <c r="L40" s="5"/>
      <c r="M40" s="5"/>
      <c r="N40" s="5"/>
      <c r="O40" s="5"/>
      <c r="P40" s="5"/>
    </row>
    <row r="41" spans="1:16" ht="73.5" hidden="1" customHeight="1" x14ac:dyDescent="0.2">
      <c r="A41" s="223" t="s">
        <v>3618</v>
      </c>
      <c r="B41" s="394" t="s">
        <v>3619</v>
      </c>
      <c r="C41" s="395"/>
      <c r="D41" s="5"/>
      <c r="E41" s="5"/>
      <c r="F41" s="5"/>
      <c r="G41" s="5"/>
      <c r="H41" s="5"/>
      <c r="I41" s="5"/>
      <c r="J41" s="5"/>
      <c r="K41" s="5"/>
      <c r="L41" s="5"/>
      <c r="M41" s="5"/>
      <c r="N41" s="5"/>
      <c r="O41" s="5"/>
      <c r="P41" s="5"/>
    </row>
    <row r="42" spans="1:16" ht="57.75" hidden="1" customHeight="1" x14ac:dyDescent="0.2">
      <c r="A42" s="223" t="s">
        <v>3620</v>
      </c>
      <c r="B42" s="394" t="s">
        <v>3621</v>
      </c>
      <c r="C42" s="395"/>
      <c r="D42" s="5"/>
      <c r="E42" s="5"/>
      <c r="F42" s="5"/>
      <c r="G42" s="5"/>
      <c r="H42" s="5"/>
      <c r="I42" s="5"/>
      <c r="J42" s="5"/>
      <c r="K42" s="5"/>
      <c r="L42" s="5"/>
      <c r="M42" s="5"/>
      <c r="N42" s="5"/>
      <c r="O42" s="5"/>
      <c r="P42" s="5"/>
    </row>
    <row r="43" spans="1:16" ht="84" hidden="1" customHeight="1" x14ac:dyDescent="0.2">
      <c r="A43" s="223" t="s">
        <v>3622</v>
      </c>
      <c r="B43" s="394" t="s">
        <v>3623</v>
      </c>
      <c r="C43" s="395"/>
      <c r="D43" s="5"/>
      <c r="E43" s="5"/>
      <c r="F43" s="5"/>
      <c r="G43" s="5"/>
      <c r="H43" s="5"/>
      <c r="I43" s="5"/>
      <c r="J43" s="5"/>
      <c r="K43" s="5"/>
      <c r="L43" s="5"/>
      <c r="M43" s="5"/>
      <c r="N43" s="5"/>
      <c r="O43" s="5"/>
      <c r="P43" s="5"/>
    </row>
    <row r="44" spans="1:16" ht="48" hidden="1" customHeight="1" x14ac:dyDescent="0.2">
      <c r="A44" s="223" t="s">
        <v>3624</v>
      </c>
      <c r="B44" s="394" t="s">
        <v>3625</v>
      </c>
      <c r="C44" s="395"/>
      <c r="D44" s="5"/>
      <c r="E44" s="5"/>
      <c r="F44" s="5"/>
      <c r="G44" s="5"/>
      <c r="H44" s="5"/>
      <c r="I44" s="5"/>
      <c r="J44" s="5"/>
      <c r="K44" s="5"/>
      <c r="L44" s="5"/>
      <c r="M44" s="5"/>
      <c r="N44" s="5"/>
      <c r="O44" s="5"/>
      <c r="P44" s="5"/>
    </row>
    <row r="45" spans="1:16" ht="57" hidden="1" customHeight="1" x14ac:dyDescent="0.2">
      <c r="A45" s="223" t="s">
        <v>3626</v>
      </c>
      <c r="B45" s="394" t="s">
        <v>3627</v>
      </c>
      <c r="C45" s="395"/>
      <c r="D45" s="5"/>
      <c r="E45" s="5"/>
      <c r="F45" s="5"/>
      <c r="G45" s="5"/>
      <c r="H45" s="5"/>
      <c r="I45" s="5"/>
      <c r="J45" s="5"/>
      <c r="K45" s="5"/>
      <c r="L45" s="5"/>
      <c r="M45" s="5"/>
      <c r="N45" s="5"/>
      <c r="O45" s="5"/>
      <c r="P45" s="5"/>
    </row>
    <row r="46" spans="1:16" ht="73.5" hidden="1" customHeight="1" x14ac:dyDescent="0.2">
      <c r="A46" s="223" t="s">
        <v>3628</v>
      </c>
      <c r="B46" s="399" t="s">
        <v>3629</v>
      </c>
      <c r="C46" s="395"/>
      <c r="D46" s="5"/>
      <c r="E46" s="5"/>
      <c r="F46" s="5"/>
      <c r="G46" s="5"/>
      <c r="H46" s="5"/>
      <c r="I46" s="5"/>
      <c r="J46" s="5"/>
      <c r="K46" s="5"/>
      <c r="L46" s="5"/>
      <c r="M46" s="5"/>
      <c r="N46" s="5"/>
      <c r="O46" s="5"/>
      <c r="P46" s="5"/>
    </row>
    <row r="47" spans="1:16" ht="66" hidden="1" customHeight="1" x14ac:dyDescent="0.2">
      <c r="A47" s="39" t="s">
        <v>3630</v>
      </c>
      <c r="B47" s="400" t="s">
        <v>3631</v>
      </c>
      <c r="C47" s="400"/>
      <c r="D47" s="5"/>
      <c r="E47" s="5"/>
      <c r="F47" s="5"/>
      <c r="G47" s="5"/>
      <c r="H47" s="5"/>
      <c r="I47" s="5"/>
      <c r="J47" s="5"/>
      <c r="K47" s="5"/>
      <c r="L47" s="5"/>
      <c r="M47" s="5"/>
      <c r="N47" s="5"/>
      <c r="O47" s="5"/>
      <c r="P47" s="5"/>
    </row>
    <row r="48" spans="1:16" ht="123.75" customHeight="1" x14ac:dyDescent="0.2">
      <c r="A48" s="202" t="s">
        <v>3632</v>
      </c>
      <c r="B48" s="398" t="s">
        <v>3633</v>
      </c>
      <c r="C48" s="397"/>
      <c r="D48" s="5"/>
      <c r="E48" s="5"/>
      <c r="F48" s="5"/>
      <c r="G48" s="5"/>
      <c r="H48" s="5"/>
      <c r="I48" s="5"/>
      <c r="J48" s="5"/>
      <c r="K48" s="5"/>
      <c r="L48" s="5"/>
      <c r="M48" s="5"/>
      <c r="N48" s="5"/>
      <c r="O48" s="5"/>
      <c r="P48" s="5"/>
    </row>
    <row r="49" spans="1:16" ht="34.5" customHeight="1" x14ac:dyDescent="0.2">
      <c r="A49" s="202" t="s">
        <v>3634</v>
      </c>
      <c r="B49" s="396" t="s">
        <v>3635</v>
      </c>
      <c r="C49" s="397"/>
      <c r="D49" s="5"/>
      <c r="E49" s="5"/>
      <c r="F49" s="5"/>
      <c r="G49" s="5"/>
      <c r="H49" s="5"/>
      <c r="I49" s="5"/>
      <c r="J49" s="5"/>
      <c r="K49" s="5"/>
      <c r="L49" s="5"/>
      <c r="M49" s="5"/>
      <c r="N49" s="5"/>
      <c r="O49" s="5"/>
      <c r="P49" s="5"/>
    </row>
    <row r="50" spans="1:16" ht="34.5" customHeight="1" x14ac:dyDescent="0.2">
      <c r="A50" s="202" t="s">
        <v>3636</v>
      </c>
      <c r="B50" s="396" t="s">
        <v>3637</v>
      </c>
      <c r="C50" s="397"/>
      <c r="D50" s="5"/>
      <c r="E50" s="5"/>
      <c r="F50" s="5"/>
      <c r="G50" s="5"/>
      <c r="H50" s="5"/>
      <c r="I50" s="5"/>
      <c r="J50" s="5"/>
      <c r="K50" s="5"/>
      <c r="L50" s="5"/>
      <c r="M50" s="5"/>
      <c r="N50" s="5"/>
      <c r="O50" s="5"/>
      <c r="P50" s="5"/>
    </row>
    <row r="51" spans="1:16" ht="31.5" customHeight="1" x14ac:dyDescent="0.2">
      <c r="A51" s="224" t="s">
        <v>3638</v>
      </c>
      <c r="B51" s="394" t="s">
        <v>3639</v>
      </c>
      <c r="C51" s="395"/>
      <c r="D51" s="5"/>
      <c r="E51" s="5"/>
      <c r="F51" s="5"/>
      <c r="G51" s="5"/>
      <c r="H51" s="5"/>
      <c r="I51" s="5"/>
      <c r="J51" s="5"/>
      <c r="K51" s="5"/>
      <c r="L51" s="5"/>
      <c r="M51" s="5"/>
      <c r="N51" s="5"/>
      <c r="O51" s="5"/>
      <c r="P51" s="5"/>
    </row>
    <row r="52" spans="1:16" ht="31.5" customHeight="1" x14ac:dyDescent="0.2">
      <c r="A52" s="224" t="s">
        <v>3640</v>
      </c>
      <c r="B52" s="394" t="s">
        <v>3641</v>
      </c>
      <c r="C52" s="395"/>
      <c r="D52" s="5"/>
      <c r="E52" s="5"/>
      <c r="F52" s="5"/>
      <c r="G52" s="5"/>
      <c r="H52" s="5"/>
      <c r="I52" s="5"/>
      <c r="J52" s="5"/>
      <c r="K52" s="5"/>
      <c r="L52" s="5"/>
      <c r="M52" s="5"/>
      <c r="N52" s="5"/>
      <c r="O52" s="5"/>
      <c r="P52" s="5"/>
    </row>
    <row r="53" spans="1:16" ht="31.5" customHeight="1" x14ac:dyDescent="0.2">
      <c r="A53" s="224" t="s">
        <v>3642</v>
      </c>
      <c r="B53" s="401" t="s">
        <v>3643</v>
      </c>
      <c r="C53" s="402"/>
      <c r="D53" s="5"/>
      <c r="E53" s="5"/>
      <c r="F53" s="5"/>
      <c r="G53" s="5"/>
      <c r="H53" s="5"/>
      <c r="I53" s="5"/>
      <c r="J53" s="5"/>
      <c r="K53" s="5"/>
      <c r="L53" s="5"/>
      <c r="M53" s="5"/>
      <c r="N53" s="5"/>
      <c r="O53" s="5"/>
      <c r="P53" s="5"/>
    </row>
    <row r="54" spans="1:16" ht="31.5" customHeight="1" x14ac:dyDescent="0.2">
      <c r="A54" s="224" t="s">
        <v>3644</v>
      </c>
      <c r="B54" s="401" t="s">
        <v>3645</v>
      </c>
      <c r="C54" s="402"/>
      <c r="D54" s="5"/>
      <c r="E54" s="5"/>
      <c r="F54" s="5"/>
      <c r="G54" s="5"/>
      <c r="H54" s="5"/>
      <c r="I54" s="5"/>
      <c r="J54" s="5"/>
      <c r="K54" s="5"/>
      <c r="L54" s="5"/>
      <c r="M54" s="5"/>
      <c r="N54" s="5"/>
      <c r="O54" s="5"/>
      <c r="P54" s="5"/>
    </row>
    <row r="55" spans="1:16" ht="54.6" customHeight="1" x14ac:dyDescent="0.2">
      <c r="A55" s="224" t="s">
        <v>3646</v>
      </c>
      <c r="B55" s="401" t="s">
        <v>3647</v>
      </c>
      <c r="C55" s="402"/>
      <c r="D55" s="5"/>
      <c r="E55" s="5"/>
      <c r="F55" s="5"/>
      <c r="G55" s="5"/>
      <c r="H55" s="5"/>
      <c r="I55" s="5"/>
      <c r="J55" s="5"/>
      <c r="K55" s="5"/>
      <c r="L55" s="5"/>
      <c r="M55" s="5"/>
      <c r="N55" s="5"/>
      <c r="O55" s="5"/>
      <c r="P55" s="5"/>
    </row>
    <row r="56" spans="1:16" ht="54.6" customHeight="1" x14ac:dyDescent="0.2">
      <c r="A56" s="224" t="s">
        <v>3648</v>
      </c>
      <c r="B56" s="401" t="s">
        <v>3649</v>
      </c>
      <c r="C56" s="402"/>
      <c r="D56" s="5"/>
      <c r="E56" s="5"/>
      <c r="F56" s="5"/>
      <c r="G56" s="5"/>
      <c r="H56" s="5"/>
      <c r="I56" s="5"/>
      <c r="J56" s="5"/>
      <c r="K56" s="5"/>
      <c r="L56" s="5"/>
      <c r="M56" s="5"/>
      <c r="N56" s="5"/>
      <c r="O56" s="5"/>
      <c r="P56" s="5"/>
    </row>
    <row r="57" spans="1:16" ht="54" customHeight="1" x14ac:dyDescent="0.2">
      <c r="A57" s="224" t="s">
        <v>3650</v>
      </c>
      <c r="B57" s="401" t="s">
        <v>3651</v>
      </c>
      <c r="C57" s="402"/>
      <c r="D57" s="5"/>
      <c r="E57" s="5"/>
      <c r="F57" s="5"/>
      <c r="G57" s="5"/>
      <c r="H57" s="5"/>
      <c r="I57" s="5"/>
      <c r="J57" s="5"/>
      <c r="K57" s="5"/>
      <c r="L57" s="5"/>
      <c r="M57" s="5"/>
      <c r="N57" s="5"/>
      <c r="O57" s="5"/>
      <c r="P57" s="5"/>
    </row>
    <row r="58" spans="1:16" ht="31.15" customHeight="1" x14ac:dyDescent="0.2">
      <c r="A58" s="270" t="s">
        <v>3652</v>
      </c>
      <c r="B58" s="392" t="s">
        <v>3653</v>
      </c>
      <c r="C58" s="393"/>
      <c r="D58" s="5"/>
      <c r="E58" s="5"/>
      <c r="F58" s="5"/>
      <c r="G58" s="5"/>
      <c r="H58" s="5"/>
      <c r="I58" s="5"/>
      <c r="J58" s="5"/>
      <c r="K58" s="5"/>
      <c r="L58" s="5"/>
      <c r="M58" s="5"/>
      <c r="N58" s="5"/>
      <c r="O58" s="5"/>
      <c r="P58" s="5"/>
    </row>
    <row r="59" spans="1:16" ht="46.5" customHeight="1" x14ac:dyDescent="0.2">
      <c r="A59" s="302" t="s">
        <v>3654</v>
      </c>
      <c r="B59" s="407" t="s">
        <v>3655</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27812</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3656</v>
      </c>
      <c r="I12" s="27" t="s">
        <v>39</v>
      </c>
      <c r="J12" s="228"/>
      <c r="K12" s="228"/>
      <c r="L12" s="5"/>
      <c r="M12" s="5"/>
      <c r="N12" s="5"/>
      <c r="O12" s="5"/>
      <c r="P12" s="5"/>
      <c r="Q12" s="5"/>
      <c r="R12" s="5"/>
      <c r="S12" s="5"/>
      <c r="T12" s="5"/>
      <c r="U12" s="5"/>
      <c r="V12" s="5"/>
      <c r="W12" s="5"/>
    </row>
    <row r="13" spans="1:23" ht="23.25" x14ac:dyDescent="0.2">
      <c r="B13" s="18" t="s">
        <v>40</v>
      </c>
      <c r="C13" s="242" t="s">
        <v>41</v>
      </c>
      <c r="D13" s="314"/>
      <c r="E13" s="328"/>
      <c r="F13" s="325" t="s">
        <v>42</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43</v>
      </c>
      <c r="B16" s="329" t="s">
        <v>44</v>
      </c>
      <c r="C16" s="341"/>
      <c r="D16" s="341"/>
      <c r="E16" s="341"/>
      <c r="F16" s="331"/>
      <c r="G16" s="201" t="s">
        <v>45</v>
      </c>
      <c r="H16" s="265" t="s">
        <v>46</v>
      </c>
      <c r="I16" s="266" t="s">
        <v>47</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11296699.09</v>
      </c>
      <c r="I17" s="275">
        <f>'PR-RAS'!E6</f>
        <v>15852656.149999999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7152930.1899999995</v>
      </c>
      <c r="I18" s="275">
        <f>'PR-RAS'!E152</f>
        <v>8714002.8699999992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1983244.8699999973</v>
      </c>
      <c r="I20" s="275">
        <f>'PR-RAS'!E650</f>
        <v>802611.16999999597</v>
      </c>
      <c r="J20" s="5"/>
      <c r="K20" s="5"/>
      <c r="L20" s="5"/>
      <c r="M20" s="5"/>
      <c r="N20" s="5"/>
      <c r="O20" s="5"/>
      <c r="P20" s="5"/>
      <c r="Q20" s="5"/>
      <c r="R20" s="5"/>
      <c r="S20" s="5"/>
      <c r="T20" s="5"/>
      <c r="U20" s="5"/>
      <c r="V20" s="5"/>
      <c r="W20" s="5"/>
    </row>
    <row r="21" spans="1:23" ht="29.25" customHeight="1" x14ac:dyDescent="0.2">
      <c r="A21" s="200" t="s">
        <v>43</v>
      </c>
      <c r="B21" s="329" t="s">
        <v>44</v>
      </c>
      <c r="C21" s="330"/>
      <c r="D21" s="330"/>
      <c r="E21" s="330"/>
      <c r="F21" s="331"/>
      <c r="G21" s="201" t="s">
        <v>45</v>
      </c>
      <c r="H21" s="265" t="s">
        <v>48</v>
      </c>
      <c r="I21" s="266" t="s">
        <v>49</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43610458.629999988</v>
      </c>
      <c r="I22" s="275">
        <f>BILANCA!E7</f>
        <v>52958407.099999994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1206715.83</v>
      </c>
      <c r="I23" s="275">
        <f>BILANCA!E69</f>
        <v>3159058.84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9366937.2799999993</v>
      </c>
      <c r="I24" s="275">
        <f>BILANCA!E177</f>
        <v>14401878.599999998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35450237.180000007</v>
      </c>
      <c r="I25" s="275">
        <f>BILANCA!E251</f>
        <v>41715587.340000004</v>
      </c>
      <c r="J25" s="5"/>
      <c r="K25" s="5"/>
      <c r="L25" s="5"/>
      <c r="M25" s="5"/>
      <c r="N25" s="5"/>
      <c r="O25" s="5"/>
      <c r="P25" s="5"/>
      <c r="Q25" s="5"/>
      <c r="R25" s="5"/>
      <c r="S25" s="5"/>
      <c r="T25" s="5"/>
      <c r="U25" s="5"/>
      <c r="V25" s="5"/>
      <c r="W25" s="5"/>
    </row>
    <row r="26" spans="1:23" ht="48" x14ac:dyDescent="0.2">
      <c r="A26" s="200" t="s">
        <v>43</v>
      </c>
      <c r="B26" s="329" t="s">
        <v>44</v>
      </c>
      <c r="C26" s="330"/>
      <c r="D26" s="330"/>
      <c r="E26" s="330"/>
      <c r="F26" s="331"/>
      <c r="G26" s="201" t="s">
        <v>45</v>
      </c>
      <c r="H26" s="265" t="s">
        <v>46</v>
      </c>
      <c r="I26" s="266" t="s">
        <v>47</v>
      </c>
      <c r="J26" s="5"/>
      <c r="K26" s="5"/>
      <c r="L26" s="5"/>
      <c r="M26" s="5"/>
      <c r="N26" s="5"/>
      <c r="O26" s="5"/>
      <c r="P26" s="5"/>
      <c r="Q26" s="5"/>
      <c r="R26" s="5"/>
      <c r="S26" s="5"/>
      <c r="T26" s="5"/>
      <c r="U26" s="5"/>
      <c r="V26" s="5"/>
      <c r="W26" s="5"/>
    </row>
    <row r="27" spans="1:23" ht="12.75" customHeight="1" x14ac:dyDescent="0.2">
      <c r="A27" s="349" t="s">
        <v>50</v>
      </c>
      <c r="B27" s="332" t="str">
        <f>'RAS-funkcijski'!B5</f>
        <v>Opće javne usluge (šifre 011+012+013+014 do 018)</v>
      </c>
      <c r="C27" s="333"/>
      <c r="D27" s="333"/>
      <c r="E27" s="333"/>
      <c r="F27" s="334"/>
      <c r="G27" s="126" t="str">
        <f>'RAS-funkcijski'!C5</f>
        <v>01</v>
      </c>
      <c r="H27" s="275">
        <f>'RAS-funkcijski'!D5</f>
        <v>1699534.48</v>
      </c>
      <c r="I27" s="275">
        <f>'RAS-funkcijski'!E5</f>
        <v>2251228.3600000003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3404059.7199999997</v>
      </c>
      <c r="I28" s="275">
        <f>'RAS-funkcijski'!E35</f>
        <v>3741035.1699999995</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1009464.49</v>
      </c>
      <c r="I29" s="275">
        <f>'RAS-funkcijski'!E88</f>
        <v>1482470.13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2853266.08</v>
      </c>
      <c r="I30" s="275">
        <f>'RAS-funkcijski'!E114</f>
        <v>1012426.9100000001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13428247.689999999</v>
      </c>
      <c r="I31" s="275">
        <f>'RAS-funkcijski'!E141</f>
        <v>17124485.969999999</v>
      </c>
      <c r="J31" s="5"/>
      <c r="K31" s="5"/>
      <c r="L31" s="5"/>
      <c r="M31" s="5"/>
      <c r="N31" s="5"/>
      <c r="O31" s="5"/>
      <c r="P31" s="5"/>
      <c r="Q31" s="5"/>
      <c r="R31" s="5"/>
      <c r="S31" s="5"/>
      <c r="T31" s="5"/>
      <c r="U31" s="5"/>
      <c r="V31" s="5"/>
      <c r="W31" s="5"/>
    </row>
    <row r="32" spans="1:23" ht="29.25" customHeight="1" x14ac:dyDescent="0.2">
      <c r="A32" s="200" t="s">
        <v>43</v>
      </c>
      <c r="B32" s="329" t="s">
        <v>44</v>
      </c>
      <c r="C32" s="330"/>
      <c r="D32" s="330"/>
      <c r="E32" s="330"/>
      <c r="F32" s="331"/>
      <c r="G32" s="201" t="s">
        <v>45</v>
      </c>
      <c r="H32" s="265" t="s">
        <v>51</v>
      </c>
      <c r="I32" s="266" t="s">
        <v>52</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1739268.85</v>
      </c>
      <c r="I33" s="275">
        <f>'P-VRIO'!E5</f>
        <v>1739268.85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43</v>
      </c>
      <c r="B37" s="329" t="s">
        <v>44</v>
      </c>
      <c r="C37" s="330"/>
      <c r="D37" s="330"/>
      <c r="E37" s="330"/>
      <c r="F37" s="331"/>
      <c r="G37" s="201" t="s">
        <v>45</v>
      </c>
      <c r="H37" s="265" t="s">
        <v>48</v>
      </c>
      <c r="I37" s="266" t="s">
        <v>53</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9366937.2799999993</v>
      </c>
      <c r="I38" s="275" t="s">
        <v>54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54</v>
      </c>
      <c r="I39" s="275">
        <f>OBVEZE!D44</f>
        <v>14401878.599999998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54</v>
      </c>
      <c r="I40" s="275">
        <f>OBVEZE!D45</f>
        <v>155828.81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54</v>
      </c>
      <c r="I41" s="276">
        <f>OBVEZE!D104</f>
        <v>14246049.790000001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55</v>
      </c>
      <c r="F44" s="344"/>
      <c r="G44" s="229"/>
      <c r="H44" s="345" t="s">
        <v>56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3" zoomScaleNormal="100" workbookViewId="0">
      <selection activeCell="E253" sqref="E2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57</v>
      </c>
      <c r="B1" s="322" t="s">
        <v>58</v>
      </c>
      <c r="C1" s="268" t="s">
        <v>34</v>
      </c>
      <c r="D1" s="323" t="s">
        <v>35</v>
      </c>
      <c r="E1" s="268" t="s">
        <v>59</v>
      </c>
      <c r="F1" s="324" t="s">
        <v>41</v>
      </c>
    </row>
    <row r="2" spans="1:24" s="174" customFormat="1" ht="50.1" customHeight="1" x14ac:dyDescent="0.2">
      <c r="A2" s="368" t="s">
        <v>60</v>
      </c>
      <c r="B2" s="369"/>
      <c r="C2" s="369"/>
      <c r="D2" s="369"/>
      <c r="E2" s="369"/>
      <c r="F2" s="369"/>
    </row>
    <row r="3" spans="1:24" s="174" customFormat="1" ht="48" x14ac:dyDescent="0.2">
      <c r="A3" s="303" t="s">
        <v>61</v>
      </c>
      <c r="B3" s="304" t="s">
        <v>44</v>
      </c>
      <c r="C3" s="305" t="s">
        <v>45</v>
      </c>
      <c r="D3" s="304" t="s">
        <v>46</v>
      </c>
      <c r="E3" s="304" t="s">
        <v>47</v>
      </c>
      <c r="F3" s="47" t="s">
        <v>62</v>
      </c>
    </row>
    <row r="4" spans="1:24" s="176" customFormat="1" ht="12" customHeight="1" x14ac:dyDescent="0.2">
      <c r="A4" s="129">
        <v>1</v>
      </c>
      <c r="B4" s="130">
        <v>2</v>
      </c>
      <c r="C4" s="131" t="s">
        <v>63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64</v>
      </c>
      <c r="B5" s="371"/>
      <c r="C5" s="166"/>
      <c r="D5" s="52"/>
      <c r="E5" s="52"/>
      <c r="F5" s="44"/>
    </row>
    <row r="6" spans="1:24" ht="12.75" customHeight="1" x14ac:dyDescent="0.2">
      <c r="A6" s="63">
        <v>6</v>
      </c>
      <c r="B6" s="220" t="s">
        <v>65</v>
      </c>
      <c r="C6" s="247" t="s">
        <v>66</v>
      </c>
      <c r="D6" s="60">
        <f>D7+D43+D49+D82+D106+D125+D134+D140</f>
        <v>11296699.09</v>
      </c>
      <c r="E6" s="60">
        <f>E7+E43+E49+E82+E106+E125+E134+E140</f>
        <v>15852656.149999999</v>
      </c>
      <c r="F6" s="45">
        <f t="shared" ref="F6:F132" si="0">IF(D6&lt;&gt;0,IF(E6/D6&gt;=100,"&gt;&gt;100",E6/D6*100),"-")</f>
        <v>140.32998510186926</v>
      </c>
    </row>
    <row r="7" spans="1:24" ht="12.75" customHeight="1" x14ac:dyDescent="0.2">
      <c r="A7" s="63">
        <v>61</v>
      </c>
      <c r="B7" s="220" t="s">
        <v>67</v>
      </c>
      <c r="C7" s="247" t="s">
        <v>68</v>
      </c>
      <c r="D7" s="60">
        <f>D8+D17+D23+D29+D36+D39</f>
        <v>2947937.08</v>
      </c>
      <c r="E7" s="60">
        <f>E8+E17+E23+E29+E36+E39</f>
        <v>3405286.5599999996</v>
      </c>
      <c r="F7" s="45">
        <f t="shared" si="0"/>
        <v>115.51422121940267</v>
      </c>
    </row>
    <row r="8" spans="1:24" ht="12.75" customHeight="1" x14ac:dyDescent="0.2">
      <c r="A8" s="63">
        <v>611</v>
      </c>
      <c r="B8" s="220" t="s">
        <v>69</v>
      </c>
      <c r="C8" s="247" t="s">
        <v>70</v>
      </c>
      <c r="D8" s="60">
        <f>SUM(D9:D14)-D15-D16</f>
        <v>2745023.23</v>
      </c>
      <c r="E8" s="60">
        <f>SUM(E9:E14)-E15-E16</f>
        <v>3159425.9299999997</v>
      </c>
      <c r="F8" s="45">
        <f t="shared" si="0"/>
        <v>115.09650976614867</v>
      </c>
    </row>
    <row r="9" spans="1:24" ht="12.75" customHeight="1" x14ac:dyDescent="0.2">
      <c r="A9" s="63">
        <v>6111</v>
      </c>
      <c r="B9" s="65" t="s">
        <v>71</v>
      </c>
      <c r="C9" s="247" t="s">
        <v>72</v>
      </c>
      <c r="D9" s="194">
        <v>2540165.7400000002</v>
      </c>
      <c r="E9" s="194">
        <v>3072752.65</v>
      </c>
      <c r="F9" s="45">
        <f t="shared" si="0"/>
        <v>120.96662046941864</v>
      </c>
    </row>
    <row r="10" spans="1:24" ht="12.75" customHeight="1" x14ac:dyDescent="0.2">
      <c r="A10" s="63">
        <v>6112</v>
      </c>
      <c r="B10" s="65" t="s">
        <v>73</v>
      </c>
      <c r="C10" s="247" t="s">
        <v>74</v>
      </c>
      <c r="D10" s="194">
        <v>243431.83</v>
      </c>
      <c r="E10" s="194">
        <v>256898.57</v>
      </c>
      <c r="F10" s="45">
        <f t="shared" si="0"/>
        <v>105.53203744966302</v>
      </c>
    </row>
    <row r="11" spans="1:24" ht="12.75" customHeight="1" x14ac:dyDescent="0.2">
      <c r="A11" s="63">
        <v>6113</v>
      </c>
      <c r="B11" s="65" t="s">
        <v>75</v>
      </c>
      <c r="C11" s="247" t="s">
        <v>76</v>
      </c>
      <c r="D11" s="194">
        <v>234529.57</v>
      </c>
      <c r="E11" s="194">
        <v>208261.2</v>
      </c>
      <c r="F11" s="45">
        <f t="shared" si="0"/>
        <v>88.799548815955276</v>
      </c>
    </row>
    <row r="12" spans="1:24" ht="12.75" customHeight="1" x14ac:dyDescent="0.2">
      <c r="A12" s="63">
        <v>6114</v>
      </c>
      <c r="B12" s="65" t="s">
        <v>77</v>
      </c>
      <c r="C12" s="247" t="s">
        <v>78</v>
      </c>
      <c r="D12" s="194">
        <v>16527.509999999998</v>
      </c>
      <c r="E12" s="194">
        <v>16004.67</v>
      </c>
      <c r="F12" s="45">
        <f t="shared" si="0"/>
        <v>96.836547066073493</v>
      </c>
    </row>
    <row r="13" spans="1:24" ht="12.75" customHeight="1" x14ac:dyDescent="0.2">
      <c r="A13" s="63">
        <v>6115</v>
      </c>
      <c r="B13" s="65" t="s">
        <v>79</v>
      </c>
      <c r="C13" s="247" t="s">
        <v>80</v>
      </c>
      <c r="D13" s="194">
        <v>0</v>
      </c>
      <c r="E13" s="194">
        <v>0</v>
      </c>
      <c r="F13" s="45" t="str">
        <f t="shared" si="0"/>
        <v>-</v>
      </c>
    </row>
    <row r="14" spans="1:24" ht="12.75" customHeight="1" x14ac:dyDescent="0.2">
      <c r="A14" s="63">
        <v>6116</v>
      </c>
      <c r="B14" s="65" t="s">
        <v>81</v>
      </c>
      <c r="C14" s="247" t="s">
        <v>82</v>
      </c>
      <c r="D14" s="194">
        <v>0</v>
      </c>
      <c r="E14" s="194">
        <v>0</v>
      </c>
      <c r="F14" s="45" t="str">
        <f t="shared" si="0"/>
        <v>-</v>
      </c>
    </row>
    <row r="15" spans="1:24" ht="12.75" customHeight="1" x14ac:dyDescent="0.2">
      <c r="A15" s="63">
        <v>6117</v>
      </c>
      <c r="B15" s="220" t="s">
        <v>83</v>
      </c>
      <c r="C15" s="247" t="s">
        <v>84</v>
      </c>
      <c r="D15" s="194">
        <v>289631.42</v>
      </c>
      <c r="E15" s="194">
        <v>394491.16</v>
      </c>
      <c r="F15" s="45">
        <f t="shared" si="0"/>
        <v>136.20454576371583</v>
      </c>
    </row>
    <row r="16" spans="1:24" ht="12.75" customHeight="1" x14ac:dyDescent="0.2">
      <c r="A16" s="63">
        <v>6119</v>
      </c>
      <c r="B16" s="220" t="s">
        <v>85</v>
      </c>
      <c r="C16" s="247" t="s">
        <v>86</v>
      </c>
      <c r="D16" s="194">
        <v>0</v>
      </c>
      <c r="E16" s="194">
        <v>0</v>
      </c>
      <c r="F16" s="45" t="str">
        <f t="shared" si="0"/>
        <v>-</v>
      </c>
    </row>
    <row r="17" spans="1:6" ht="12.75" customHeight="1" x14ac:dyDescent="0.2">
      <c r="A17" s="63">
        <v>612</v>
      </c>
      <c r="B17" s="64" t="s">
        <v>87</v>
      </c>
      <c r="C17" s="247" t="s">
        <v>88</v>
      </c>
      <c r="D17" s="60">
        <f t="shared" ref="D17:E17" si="1">SUM(D18:D21)-D22</f>
        <v>0</v>
      </c>
      <c r="E17" s="60">
        <f t="shared" si="1"/>
        <v>0</v>
      </c>
      <c r="F17" s="45" t="str">
        <f t="shared" si="0"/>
        <v>-</v>
      </c>
    </row>
    <row r="18" spans="1:6" ht="12.75" customHeight="1" x14ac:dyDescent="0.2">
      <c r="A18" s="63">
        <v>6121</v>
      </c>
      <c r="B18" s="64" t="s">
        <v>89</v>
      </c>
      <c r="C18" s="247" t="s">
        <v>90</v>
      </c>
      <c r="D18" s="194">
        <v>0</v>
      </c>
      <c r="E18" s="194">
        <v>0</v>
      </c>
      <c r="F18" s="45" t="str">
        <f t="shared" si="0"/>
        <v>-</v>
      </c>
    </row>
    <row r="19" spans="1:6" ht="12.75" customHeight="1" x14ac:dyDescent="0.2">
      <c r="A19" s="63">
        <v>6122</v>
      </c>
      <c r="B19" s="64" t="s">
        <v>91</v>
      </c>
      <c r="C19" s="247" t="s">
        <v>92</v>
      </c>
      <c r="D19" s="194">
        <v>0</v>
      </c>
      <c r="E19" s="194">
        <v>0</v>
      </c>
      <c r="F19" s="45" t="str">
        <f t="shared" si="0"/>
        <v>-</v>
      </c>
    </row>
    <row r="20" spans="1:6" ht="12.75" customHeight="1" x14ac:dyDescent="0.2">
      <c r="A20" s="63">
        <v>6123</v>
      </c>
      <c r="B20" s="183" t="s">
        <v>93</v>
      </c>
      <c r="C20" s="247" t="s">
        <v>94</v>
      </c>
      <c r="D20" s="194">
        <v>0</v>
      </c>
      <c r="E20" s="194">
        <v>0</v>
      </c>
      <c r="F20" s="45" t="str">
        <f t="shared" si="0"/>
        <v>-</v>
      </c>
    </row>
    <row r="21" spans="1:6" ht="12.75" customHeight="1" x14ac:dyDescent="0.2">
      <c r="A21" s="63">
        <v>6124</v>
      </c>
      <c r="B21" s="64" t="s">
        <v>95</v>
      </c>
      <c r="C21" s="247" t="s">
        <v>96</v>
      </c>
      <c r="D21" s="194">
        <v>0</v>
      </c>
      <c r="E21" s="194">
        <v>0</v>
      </c>
      <c r="F21" s="45" t="str">
        <f t="shared" si="0"/>
        <v>-</v>
      </c>
    </row>
    <row r="22" spans="1:6" ht="12.75" customHeight="1" x14ac:dyDescent="0.2">
      <c r="A22" s="63">
        <v>6125</v>
      </c>
      <c r="B22" s="64" t="s">
        <v>97</v>
      </c>
      <c r="C22" s="247" t="s">
        <v>98</v>
      </c>
      <c r="D22" s="194">
        <v>0</v>
      </c>
      <c r="E22" s="194">
        <v>0</v>
      </c>
      <c r="F22" s="45" t="str">
        <f t="shared" si="0"/>
        <v>-</v>
      </c>
    </row>
    <row r="23" spans="1:6" ht="12.75" customHeight="1" x14ac:dyDescent="0.2">
      <c r="A23" s="63">
        <v>613</v>
      </c>
      <c r="B23" s="220" t="s">
        <v>99</v>
      </c>
      <c r="C23" s="247" t="s">
        <v>100</v>
      </c>
      <c r="D23" s="60">
        <f t="shared" ref="D23:E23" si="2">SUM(D24:D28)</f>
        <v>176530.51</v>
      </c>
      <c r="E23" s="60">
        <f t="shared" si="2"/>
        <v>214507.12</v>
      </c>
      <c r="F23" s="45">
        <f t="shared" si="0"/>
        <v>121.51277419410388</v>
      </c>
    </row>
    <row r="24" spans="1:6" ht="12.75" customHeight="1" x14ac:dyDescent="0.2">
      <c r="A24" s="63">
        <v>6131</v>
      </c>
      <c r="B24" s="65" t="s">
        <v>101</v>
      </c>
      <c r="C24" s="247" t="s">
        <v>102</v>
      </c>
      <c r="D24" s="194">
        <v>6338.94</v>
      </c>
      <c r="E24" s="194">
        <v>23340.54</v>
      </c>
      <c r="F24" s="45">
        <f t="shared" si="0"/>
        <v>368.20888034908046</v>
      </c>
    </row>
    <row r="25" spans="1:6" ht="12.75" customHeight="1" x14ac:dyDescent="0.2">
      <c r="A25" s="63">
        <v>6132</v>
      </c>
      <c r="B25" s="64" t="s">
        <v>103</v>
      </c>
      <c r="C25" s="247" t="s">
        <v>104</v>
      </c>
      <c r="D25" s="194">
        <v>0</v>
      </c>
      <c r="E25" s="194">
        <v>0</v>
      </c>
      <c r="F25" s="45" t="str">
        <f t="shared" si="0"/>
        <v>-</v>
      </c>
    </row>
    <row r="26" spans="1:6" ht="12.75" customHeight="1" x14ac:dyDescent="0.2">
      <c r="A26" s="63">
        <v>6133</v>
      </c>
      <c r="B26" s="64" t="s">
        <v>105</v>
      </c>
      <c r="C26" s="247" t="s">
        <v>106</v>
      </c>
      <c r="D26" s="194">
        <v>0</v>
      </c>
      <c r="E26" s="194">
        <v>0</v>
      </c>
      <c r="F26" s="45" t="str">
        <f t="shared" si="0"/>
        <v>-</v>
      </c>
    </row>
    <row r="27" spans="1:6" ht="12.75" customHeight="1" x14ac:dyDescent="0.2">
      <c r="A27" s="63">
        <v>6134</v>
      </c>
      <c r="B27" s="64" t="s">
        <v>107</v>
      </c>
      <c r="C27" s="247" t="s">
        <v>108</v>
      </c>
      <c r="D27" s="194">
        <v>170191.57</v>
      </c>
      <c r="E27" s="194">
        <v>191166.58</v>
      </c>
      <c r="F27" s="45">
        <f t="shared" si="0"/>
        <v>112.32435308047278</v>
      </c>
    </row>
    <row r="28" spans="1:6" ht="12.75" customHeight="1" x14ac:dyDescent="0.2">
      <c r="A28" s="63">
        <v>6135</v>
      </c>
      <c r="B28" s="64" t="s">
        <v>109</v>
      </c>
      <c r="C28" s="247" t="s">
        <v>110</v>
      </c>
      <c r="D28" s="194">
        <v>0</v>
      </c>
      <c r="E28" s="194">
        <v>0</v>
      </c>
      <c r="F28" s="45" t="str">
        <f t="shared" si="0"/>
        <v>-</v>
      </c>
    </row>
    <row r="29" spans="1:6" ht="12.75" customHeight="1" x14ac:dyDescent="0.2">
      <c r="A29" s="63">
        <v>614</v>
      </c>
      <c r="B29" s="220" t="s">
        <v>111</v>
      </c>
      <c r="C29" s="247" t="s">
        <v>112</v>
      </c>
      <c r="D29" s="60">
        <f>SUM(D30:D35)</f>
        <v>26383.34</v>
      </c>
      <c r="E29" s="60">
        <f>SUM(E30:E35)</f>
        <v>31353.51</v>
      </c>
      <c r="F29" s="45">
        <f t="shared" si="0"/>
        <v>118.83828961761476</v>
      </c>
    </row>
    <row r="30" spans="1:6" ht="12.75" customHeight="1" x14ac:dyDescent="0.2">
      <c r="A30" s="63">
        <v>6141</v>
      </c>
      <c r="B30" s="64" t="s">
        <v>113</v>
      </c>
      <c r="C30" s="247" t="s">
        <v>114</v>
      </c>
      <c r="D30" s="194">
        <v>0</v>
      </c>
      <c r="E30" s="194">
        <v>0</v>
      </c>
      <c r="F30" s="45" t="str">
        <f t="shared" si="0"/>
        <v>-</v>
      </c>
    </row>
    <row r="31" spans="1:6" ht="12.75" customHeight="1" x14ac:dyDescent="0.2">
      <c r="A31" s="63">
        <v>6142</v>
      </c>
      <c r="B31" s="64" t="s">
        <v>115</v>
      </c>
      <c r="C31" s="247" t="s">
        <v>116</v>
      </c>
      <c r="D31" s="194">
        <v>26383.34</v>
      </c>
      <c r="E31" s="194">
        <v>31353.51</v>
      </c>
      <c r="F31" s="45">
        <f t="shared" si="0"/>
        <v>118.83828961761476</v>
      </c>
    </row>
    <row r="32" spans="1:6" ht="12.75" customHeight="1" x14ac:dyDescent="0.2">
      <c r="A32" s="63">
        <v>6143</v>
      </c>
      <c r="B32" s="64" t="s">
        <v>117</v>
      </c>
      <c r="C32" s="247" t="s">
        <v>118</v>
      </c>
      <c r="D32" s="194">
        <v>0</v>
      </c>
      <c r="E32" s="194">
        <v>0</v>
      </c>
      <c r="F32" s="45" t="str">
        <f t="shared" si="0"/>
        <v>-</v>
      </c>
    </row>
    <row r="33" spans="1:6" ht="12.75" customHeight="1" x14ac:dyDescent="0.2">
      <c r="A33" s="63">
        <v>6145</v>
      </c>
      <c r="B33" s="64" t="s">
        <v>119</v>
      </c>
      <c r="C33" s="247" t="s">
        <v>120</v>
      </c>
      <c r="D33" s="194">
        <v>0</v>
      </c>
      <c r="E33" s="194">
        <v>0</v>
      </c>
      <c r="F33" s="45" t="str">
        <f t="shared" si="0"/>
        <v>-</v>
      </c>
    </row>
    <row r="34" spans="1:6" ht="12.75" customHeight="1" x14ac:dyDescent="0.2">
      <c r="A34" s="63">
        <v>6146</v>
      </c>
      <c r="B34" s="64" t="s">
        <v>121</v>
      </c>
      <c r="C34" s="247" t="s">
        <v>122</v>
      </c>
      <c r="D34" s="194">
        <v>0</v>
      </c>
      <c r="E34" s="194">
        <v>0</v>
      </c>
      <c r="F34" s="45" t="str">
        <f t="shared" si="0"/>
        <v>-</v>
      </c>
    </row>
    <row r="35" spans="1:6" ht="12.75" customHeight="1" x14ac:dyDescent="0.2">
      <c r="A35" s="63">
        <v>6147</v>
      </c>
      <c r="B35" s="64" t="s">
        <v>123</v>
      </c>
      <c r="C35" s="247" t="s">
        <v>124</v>
      </c>
      <c r="D35" s="194">
        <v>0</v>
      </c>
      <c r="E35" s="194">
        <v>0</v>
      </c>
      <c r="F35" s="45" t="str">
        <f t="shared" si="0"/>
        <v>-</v>
      </c>
    </row>
    <row r="36" spans="1:6" ht="12.75" customHeight="1" x14ac:dyDescent="0.2">
      <c r="A36" s="63">
        <v>615</v>
      </c>
      <c r="B36" s="64" t="s">
        <v>125</v>
      </c>
      <c r="C36" s="247" t="s">
        <v>126</v>
      </c>
      <c r="D36" s="60">
        <f t="shared" ref="D36:E36" si="3">SUM(D37:D38)</f>
        <v>0</v>
      </c>
      <c r="E36" s="60">
        <f t="shared" si="3"/>
        <v>0</v>
      </c>
      <c r="F36" s="45" t="str">
        <f t="shared" si="0"/>
        <v>-</v>
      </c>
    </row>
    <row r="37" spans="1:6" ht="12.75" customHeight="1" x14ac:dyDescent="0.2">
      <c r="A37" s="63">
        <v>6151</v>
      </c>
      <c r="B37" s="64" t="s">
        <v>127</v>
      </c>
      <c r="C37" s="247" t="s">
        <v>128</v>
      </c>
      <c r="D37" s="194">
        <v>0</v>
      </c>
      <c r="E37" s="194">
        <v>0</v>
      </c>
      <c r="F37" s="45" t="str">
        <f t="shared" si="0"/>
        <v>-</v>
      </c>
    </row>
    <row r="38" spans="1:6" ht="12.75" customHeight="1" x14ac:dyDescent="0.2">
      <c r="A38" s="63">
        <v>6152</v>
      </c>
      <c r="B38" s="64" t="s">
        <v>129</v>
      </c>
      <c r="C38" s="247" t="s">
        <v>130</v>
      </c>
      <c r="D38" s="194">
        <v>0</v>
      </c>
      <c r="E38" s="194">
        <v>0</v>
      </c>
      <c r="F38" s="45" t="str">
        <f t="shared" si="0"/>
        <v>-</v>
      </c>
    </row>
    <row r="39" spans="1:6" ht="12.75" customHeight="1" x14ac:dyDescent="0.2">
      <c r="A39" s="63">
        <v>616</v>
      </c>
      <c r="B39" s="64" t="s">
        <v>131</v>
      </c>
      <c r="C39" s="247" t="s">
        <v>132</v>
      </c>
      <c r="D39" s="60">
        <f t="shared" ref="D39:E39" si="4">SUM(D40:D42)</f>
        <v>0</v>
      </c>
      <c r="E39" s="60">
        <f t="shared" si="4"/>
        <v>0</v>
      </c>
      <c r="F39" s="45" t="str">
        <f t="shared" si="0"/>
        <v>-</v>
      </c>
    </row>
    <row r="40" spans="1:6" ht="12.75" customHeight="1" x14ac:dyDescent="0.2">
      <c r="A40" s="63">
        <v>6161</v>
      </c>
      <c r="B40" s="64" t="s">
        <v>133</v>
      </c>
      <c r="C40" s="247" t="s">
        <v>134</v>
      </c>
      <c r="D40" s="194">
        <v>0</v>
      </c>
      <c r="E40" s="194">
        <v>0</v>
      </c>
      <c r="F40" s="45" t="str">
        <f t="shared" si="0"/>
        <v>-</v>
      </c>
    </row>
    <row r="41" spans="1:6" ht="12.75" customHeight="1" x14ac:dyDescent="0.2">
      <c r="A41" s="63">
        <v>6162</v>
      </c>
      <c r="B41" s="64" t="s">
        <v>135</v>
      </c>
      <c r="C41" s="247" t="s">
        <v>136</v>
      </c>
      <c r="D41" s="194">
        <v>0</v>
      </c>
      <c r="E41" s="194">
        <v>0</v>
      </c>
      <c r="F41" s="45" t="str">
        <f t="shared" si="0"/>
        <v>-</v>
      </c>
    </row>
    <row r="42" spans="1:6" ht="12.75" customHeight="1" x14ac:dyDescent="0.2">
      <c r="A42" s="63">
        <v>6163</v>
      </c>
      <c r="B42" s="64" t="s">
        <v>137</v>
      </c>
      <c r="C42" s="247" t="s">
        <v>138</v>
      </c>
      <c r="D42" s="194">
        <v>0</v>
      </c>
      <c r="E42" s="194">
        <v>0</v>
      </c>
      <c r="F42" s="45" t="str">
        <f t="shared" si="0"/>
        <v>-</v>
      </c>
    </row>
    <row r="43" spans="1:6" ht="12.75" customHeight="1" x14ac:dyDescent="0.2">
      <c r="A43" s="63">
        <v>62</v>
      </c>
      <c r="B43" s="64" t="s">
        <v>139</v>
      </c>
      <c r="C43" s="247" t="s">
        <v>140</v>
      </c>
      <c r="D43" s="60">
        <f t="shared" ref="D43:E43" si="5">D44+D47+D48</f>
        <v>0</v>
      </c>
      <c r="E43" s="60">
        <f t="shared" si="5"/>
        <v>0</v>
      </c>
      <c r="F43" s="45" t="str">
        <f t="shared" si="0"/>
        <v>-</v>
      </c>
    </row>
    <row r="44" spans="1:6" ht="12.75" customHeight="1" x14ac:dyDescent="0.2">
      <c r="A44" s="63">
        <v>621</v>
      </c>
      <c r="B44" s="64" t="s">
        <v>141</v>
      </c>
      <c r="C44" s="247" t="s">
        <v>142</v>
      </c>
      <c r="D44" s="60">
        <f t="shared" ref="D44:E44" si="6">SUM(D45:D46)</f>
        <v>0</v>
      </c>
      <c r="E44" s="60">
        <f t="shared" si="6"/>
        <v>0</v>
      </c>
      <c r="F44" s="45" t="str">
        <f t="shared" si="0"/>
        <v>-</v>
      </c>
    </row>
    <row r="45" spans="1:6" ht="12.75" customHeight="1" x14ac:dyDescent="0.2">
      <c r="A45" s="63">
        <v>6211</v>
      </c>
      <c r="B45" s="64" t="s">
        <v>143</v>
      </c>
      <c r="C45" s="247" t="s">
        <v>144</v>
      </c>
      <c r="D45" s="194">
        <v>0</v>
      </c>
      <c r="E45" s="194">
        <v>0</v>
      </c>
      <c r="F45" s="45" t="str">
        <f t="shared" si="0"/>
        <v>-</v>
      </c>
    </row>
    <row r="46" spans="1:6" ht="12.75" customHeight="1" x14ac:dyDescent="0.2">
      <c r="A46" s="63">
        <v>6212</v>
      </c>
      <c r="B46" s="64" t="s">
        <v>145</v>
      </c>
      <c r="C46" s="247" t="s">
        <v>146</v>
      </c>
      <c r="D46" s="194">
        <v>0</v>
      </c>
      <c r="E46" s="194">
        <v>0</v>
      </c>
      <c r="F46" s="45" t="str">
        <f t="shared" si="0"/>
        <v>-</v>
      </c>
    </row>
    <row r="47" spans="1:6" ht="12.75" customHeight="1" x14ac:dyDescent="0.2">
      <c r="A47" s="63">
        <v>622</v>
      </c>
      <c r="B47" s="64" t="s">
        <v>147</v>
      </c>
      <c r="C47" s="247" t="s">
        <v>148</v>
      </c>
      <c r="D47" s="194">
        <v>0</v>
      </c>
      <c r="E47" s="194">
        <v>0</v>
      </c>
      <c r="F47" s="45" t="str">
        <f t="shared" si="0"/>
        <v>-</v>
      </c>
    </row>
    <row r="48" spans="1:6" ht="12.75" customHeight="1" x14ac:dyDescent="0.2">
      <c r="A48" s="63">
        <v>623</v>
      </c>
      <c r="B48" s="64" t="s">
        <v>149</v>
      </c>
      <c r="C48" s="247" t="s">
        <v>150</v>
      </c>
      <c r="D48" s="194">
        <v>0</v>
      </c>
      <c r="E48" s="194">
        <v>0</v>
      </c>
      <c r="F48" s="45" t="str">
        <f t="shared" si="0"/>
        <v>-</v>
      </c>
    </row>
    <row r="49" spans="1:6" ht="24" x14ac:dyDescent="0.2">
      <c r="A49" s="63">
        <v>63</v>
      </c>
      <c r="B49" s="65" t="s">
        <v>151</v>
      </c>
      <c r="C49" s="247" t="s">
        <v>152</v>
      </c>
      <c r="D49" s="60">
        <f>D50+D53+D58+D61+D64+D68+D71+D74+D77</f>
        <v>6446113.4800000004</v>
      </c>
      <c r="E49" s="60">
        <f>E50+E53+E58+E61+E64+E68+E71+E74+E77</f>
        <v>10523056.1</v>
      </c>
      <c r="F49" s="45">
        <f t="shared" si="0"/>
        <v>163.24652261629126</v>
      </c>
    </row>
    <row r="50" spans="1:6" ht="12.75" customHeight="1" x14ac:dyDescent="0.2">
      <c r="A50" s="63">
        <v>631</v>
      </c>
      <c r="B50" s="65" t="s">
        <v>153</v>
      </c>
      <c r="C50" s="247" t="s">
        <v>154</v>
      </c>
      <c r="D50" s="60">
        <f t="shared" ref="D50:E50" si="7">D51+D52</f>
        <v>0</v>
      </c>
      <c r="E50" s="60">
        <f t="shared" si="7"/>
        <v>0</v>
      </c>
      <c r="F50" s="45" t="str">
        <f t="shared" si="0"/>
        <v>-</v>
      </c>
    </row>
    <row r="51" spans="1:6" ht="12.75" customHeight="1" x14ac:dyDescent="0.2">
      <c r="A51" s="63">
        <v>6311</v>
      </c>
      <c r="B51" s="65" t="s">
        <v>155</v>
      </c>
      <c r="C51" s="247" t="s">
        <v>156</v>
      </c>
      <c r="D51" s="194">
        <v>0</v>
      </c>
      <c r="E51" s="194">
        <v>0</v>
      </c>
      <c r="F51" s="45" t="str">
        <f t="shared" si="0"/>
        <v>-</v>
      </c>
    </row>
    <row r="52" spans="1:6" ht="12.75" customHeight="1" x14ac:dyDescent="0.2">
      <c r="A52" s="63">
        <v>6312</v>
      </c>
      <c r="B52" s="65" t="s">
        <v>157</v>
      </c>
      <c r="C52" s="247" t="s">
        <v>158</v>
      </c>
      <c r="D52" s="194">
        <v>0</v>
      </c>
      <c r="E52" s="194">
        <v>0</v>
      </c>
      <c r="F52" s="45" t="str">
        <f t="shared" si="0"/>
        <v>-</v>
      </c>
    </row>
    <row r="53" spans="1:6" ht="24" x14ac:dyDescent="0.2">
      <c r="A53" s="63">
        <v>632</v>
      </c>
      <c r="B53" s="65" t="s">
        <v>159</v>
      </c>
      <c r="C53" s="247" t="s">
        <v>160</v>
      </c>
      <c r="D53" s="60">
        <f t="shared" ref="D53:E53" si="8">SUM(D54:D57)</f>
        <v>43802.12</v>
      </c>
      <c r="E53" s="60">
        <f t="shared" si="8"/>
        <v>18212.34</v>
      </c>
      <c r="F53" s="45">
        <f t="shared" si="0"/>
        <v>41.578672447817596</v>
      </c>
    </row>
    <row r="54" spans="1:6" ht="12.75" customHeight="1" x14ac:dyDescent="0.2">
      <c r="A54" s="63">
        <v>6321</v>
      </c>
      <c r="B54" s="65" t="s">
        <v>161</v>
      </c>
      <c r="C54" s="247" t="s">
        <v>162</v>
      </c>
      <c r="D54" s="194">
        <v>0</v>
      </c>
      <c r="E54" s="194">
        <v>0</v>
      </c>
      <c r="F54" s="45" t="str">
        <f t="shared" si="0"/>
        <v>-</v>
      </c>
    </row>
    <row r="55" spans="1:6" ht="12.75" customHeight="1" x14ac:dyDescent="0.2">
      <c r="A55" s="63">
        <v>6322</v>
      </c>
      <c r="B55" s="65" t="s">
        <v>163</v>
      </c>
      <c r="C55" s="247" t="s">
        <v>164</v>
      </c>
      <c r="D55" s="194">
        <v>0</v>
      </c>
      <c r="E55" s="194">
        <v>0</v>
      </c>
      <c r="F55" s="45" t="str">
        <f t="shared" si="0"/>
        <v>-</v>
      </c>
    </row>
    <row r="56" spans="1:6" ht="12.75" customHeight="1" x14ac:dyDescent="0.2">
      <c r="A56" s="63">
        <v>6323</v>
      </c>
      <c r="B56" s="65" t="s">
        <v>165</v>
      </c>
      <c r="C56" s="247" t="s">
        <v>166</v>
      </c>
      <c r="D56" s="194">
        <v>43802.12</v>
      </c>
      <c r="E56" s="194">
        <v>18212.34</v>
      </c>
      <c r="F56" s="45">
        <f t="shared" si="0"/>
        <v>41.578672447817596</v>
      </c>
    </row>
    <row r="57" spans="1:6" ht="12.75" customHeight="1" x14ac:dyDescent="0.2">
      <c r="A57" s="63">
        <v>6324</v>
      </c>
      <c r="B57" s="65" t="s">
        <v>167</v>
      </c>
      <c r="C57" s="247" t="s">
        <v>168</v>
      </c>
      <c r="D57" s="194">
        <v>0</v>
      </c>
      <c r="E57" s="194">
        <v>0</v>
      </c>
      <c r="F57" s="45" t="str">
        <f t="shared" si="0"/>
        <v>-</v>
      </c>
    </row>
    <row r="58" spans="1:6" ht="24" x14ac:dyDescent="0.2">
      <c r="A58" s="63">
        <v>633</v>
      </c>
      <c r="B58" s="65" t="s">
        <v>169</v>
      </c>
      <c r="C58" s="247" t="s">
        <v>170</v>
      </c>
      <c r="D58" s="60">
        <f t="shared" ref="D58:E58" si="9">SUM(D59:D60)</f>
        <v>1985686.44</v>
      </c>
      <c r="E58" s="60">
        <f t="shared" si="9"/>
        <v>2933294.43</v>
      </c>
      <c r="F58" s="45">
        <f t="shared" si="0"/>
        <v>147.72193488917617</v>
      </c>
    </row>
    <row r="59" spans="1:6" ht="24" x14ac:dyDescent="0.2">
      <c r="A59" s="63">
        <v>6331</v>
      </c>
      <c r="B59" s="65" t="s">
        <v>171</v>
      </c>
      <c r="C59" s="247" t="s">
        <v>172</v>
      </c>
      <c r="D59" s="194">
        <v>1302404.6100000001</v>
      </c>
      <c r="E59" s="194">
        <v>275130.56</v>
      </c>
      <c r="F59" s="45">
        <f t="shared" si="0"/>
        <v>21.12481466109061</v>
      </c>
    </row>
    <row r="60" spans="1:6" ht="24" x14ac:dyDescent="0.2">
      <c r="A60" s="63">
        <v>6332</v>
      </c>
      <c r="B60" s="65" t="s">
        <v>173</v>
      </c>
      <c r="C60" s="247" t="s">
        <v>174</v>
      </c>
      <c r="D60" s="194">
        <v>683281.83</v>
      </c>
      <c r="E60" s="194">
        <v>2658163.87</v>
      </c>
      <c r="F60" s="45">
        <f t="shared" si="0"/>
        <v>389.02891212546956</v>
      </c>
    </row>
    <row r="61" spans="1:6" ht="12.75" customHeight="1" x14ac:dyDescent="0.2">
      <c r="A61" s="63">
        <v>634</v>
      </c>
      <c r="B61" s="65" t="s">
        <v>175</v>
      </c>
      <c r="C61" s="247" t="s">
        <v>176</v>
      </c>
      <c r="D61" s="60">
        <f t="shared" ref="D61:E61" si="10">SUM(D62:D63)</f>
        <v>182144.91999999998</v>
      </c>
      <c r="E61" s="60">
        <f t="shared" si="10"/>
        <v>348548.95999999996</v>
      </c>
      <c r="F61" s="45">
        <f t="shared" si="0"/>
        <v>191.35804610965818</v>
      </c>
    </row>
    <row r="62" spans="1:6" ht="12.75" customHeight="1" x14ac:dyDescent="0.2">
      <c r="A62" s="63">
        <v>6341</v>
      </c>
      <c r="B62" s="65" t="s">
        <v>177</v>
      </c>
      <c r="C62" s="247" t="s">
        <v>178</v>
      </c>
      <c r="D62" s="194">
        <v>175307.87</v>
      </c>
      <c r="E62" s="194">
        <v>190548.96</v>
      </c>
      <c r="F62" s="45">
        <f t="shared" si="0"/>
        <v>108.69389948095314</v>
      </c>
    </row>
    <row r="63" spans="1:6" ht="12.75" customHeight="1" x14ac:dyDescent="0.2">
      <c r="A63" s="63">
        <v>6342</v>
      </c>
      <c r="B63" s="65" t="s">
        <v>179</v>
      </c>
      <c r="C63" s="247" t="s">
        <v>180</v>
      </c>
      <c r="D63" s="194">
        <v>6837.05</v>
      </c>
      <c r="E63" s="194">
        <v>158000</v>
      </c>
      <c r="F63" s="45">
        <f t="shared" si="0"/>
        <v>2310.9381970294203</v>
      </c>
    </row>
    <row r="64" spans="1:6" ht="24" x14ac:dyDescent="0.2">
      <c r="A64" s="63">
        <v>635</v>
      </c>
      <c r="B64" s="65" t="s">
        <v>181</v>
      </c>
      <c r="C64" s="247" t="s">
        <v>182</v>
      </c>
      <c r="D64" s="60">
        <f>SUM(D65:D67)</f>
        <v>490308.32</v>
      </c>
      <c r="E64" s="60">
        <f>SUM(E65:E67)</f>
        <v>1638857.2999999998</v>
      </c>
      <c r="F64" s="45">
        <f t="shared" si="0"/>
        <v>334.2503549603237</v>
      </c>
    </row>
    <row r="65" spans="1:6" ht="12.75" customHeight="1" x14ac:dyDescent="0.2">
      <c r="A65" s="63">
        <v>6351</v>
      </c>
      <c r="B65" s="65" t="s">
        <v>183</v>
      </c>
      <c r="C65" s="247" t="s">
        <v>184</v>
      </c>
      <c r="D65" s="194">
        <v>443471.44</v>
      </c>
      <c r="E65" s="194">
        <v>484620.4</v>
      </c>
      <c r="F65" s="45">
        <f t="shared" si="0"/>
        <v>109.27882977086416</v>
      </c>
    </row>
    <row r="66" spans="1:6" ht="12.75" customHeight="1" x14ac:dyDescent="0.2">
      <c r="A66" s="63">
        <v>6352</v>
      </c>
      <c r="B66" s="64" t="s">
        <v>185</v>
      </c>
      <c r="C66" s="247" t="s">
        <v>186</v>
      </c>
      <c r="D66" s="194">
        <v>46836.88</v>
      </c>
      <c r="E66" s="194">
        <v>45492</v>
      </c>
      <c r="F66" s="45">
        <f t="shared" si="0"/>
        <v>97.128587557497426</v>
      </c>
    </row>
    <row r="67" spans="1:6" ht="12.75" customHeight="1" x14ac:dyDescent="0.2">
      <c r="A67" s="70" t="s">
        <v>187</v>
      </c>
      <c r="B67" s="65" t="s">
        <v>188</v>
      </c>
      <c r="C67" s="277" t="s">
        <v>187</v>
      </c>
      <c r="D67" s="192"/>
      <c r="E67" s="192">
        <v>1108744.8999999999</v>
      </c>
      <c r="F67" s="71" t="str">
        <f t="shared" si="0"/>
        <v>-</v>
      </c>
    </row>
    <row r="68" spans="1:6" ht="24" x14ac:dyDescent="0.2">
      <c r="A68" s="63" t="s">
        <v>189</v>
      </c>
      <c r="B68" s="183" t="s">
        <v>190</v>
      </c>
      <c r="C68" s="247" t="s">
        <v>189</v>
      </c>
      <c r="D68" s="60">
        <f t="shared" ref="D68:E68" si="11">SUM(D69:D70)</f>
        <v>373306</v>
      </c>
      <c r="E68" s="60">
        <f t="shared" si="11"/>
        <v>242184</v>
      </c>
      <c r="F68" s="45">
        <f t="shared" si="0"/>
        <v>64.875464096478495</v>
      </c>
    </row>
    <row r="69" spans="1:6" ht="12.75" customHeight="1" x14ac:dyDescent="0.2">
      <c r="A69" s="63" t="s">
        <v>191</v>
      </c>
      <c r="B69" s="64" t="s">
        <v>192</v>
      </c>
      <c r="C69" s="247" t="s">
        <v>191</v>
      </c>
      <c r="D69" s="194">
        <v>273306</v>
      </c>
      <c r="E69" s="194">
        <v>242184</v>
      </c>
      <c r="F69" s="45">
        <f t="shared" si="0"/>
        <v>88.612763715395928</v>
      </c>
    </row>
    <row r="70" spans="1:6" ht="24" x14ac:dyDescent="0.2">
      <c r="A70" s="63" t="s">
        <v>193</v>
      </c>
      <c r="B70" s="64" t="s">
        <v>194</v>
      </c>
      <c r="C70" s="247" t="s">
        <v>193</v>
      </c>
      <c r="D70" s="194">
        <v>100000</v>
      </c>
      <c r="E70" s="194">
        <v>0</v>
      </c>
      <c r="F70" s="45">
        <f t="shared" si="0"/>
        <v>0</v>
      </c>
    </row>
    <row r="71" spans="1:6" ht="24" x14ac:dyDescent="0.2">
      <c r="A71" s="63" t="s">
        <v>195</v>
      </c>
      <c r="B71" s="65" t="s">
        <v>196</v>
      </c>
      <c r="C71" s="248" t="s">
        <v>195</v>
      </c>
      <c r="D71" s="60">
        <f t="shared" ref="D71:E71" si="12">SUM(D72:D73)</f>
        <v>0</v>
      </c>
      <c r="E71" s="60">
        <f t="shared" si="12"/>
        <v>0</v>
      </c>
      <c r="F71" s="45" t="str">
        <f t="shared" si="0"/>
        <v>-</v>
      </c>
    </row>
    <row r="72" spans="1:6" ht="24" x14ac:dyDescent="0.2">
      <c r="A72" s="63" t="s">
        <v>197</v>
      </c>
      <c r="B72" s="65" t="s">
        <v>198</v>
      </c>
      <c r="C72" s="248" t="s">
        <v>197</v>
      </c>
      <c r="D72" s="194">
        <v>0</v>
      </c>
      <c r="E72" s="194">
        <v>0</v>
      </c>
      <c r="F72" s="45" t="str">
        <f t="shared" si="0"/>
        <v>-</v>
      </c>
    </row>
    <row r="73" spans="1:6" ht="24" x14ac:dyDescent="0.2">
      <c r="A73" s="63" t="s">
        <v>199</v>
      </c>
      <c r="B73" s="65" t="s">
        <v>200</v>
      </c>
      <c r="C73" s="248" t="s">
        <v>199</v>
      </c>
      <c r="D73" s="194">
        <v>0</v>
      </c>
      <c r="E73" s="194">
        <v>0</v>
      </c>
      <c r="F73" s="45" t="str">
        <f t="shared" si="0"/>
        <v>-</v>
      </c>
    </row>
    <row r="74" spans="1:6" ht="12.75" customHeight="1" x14ac:dyDescent="0.2">
      <c r="A74" s="63" t="s">
        <v>201</v>
      </c>
      <c r="B74" s="65" t="s">
        <v>202</v>
      </c>
      <c r="C74" s="247" t="s">
        <v>201</v>
      </c>
      <c r="D74" s="60">
        <f t="shared" ref="D74:E74" si="13">SUM(D75:D76)</f>
        <v>3370865.68</v>
      </c>
      <c r="E74" s="60">
        <f t="shared" si="13"/>
        <v>5341959.07</v>
      </c>
      <c r="F74" s="45">
        <f t="shared" si="0"/>
        <v>158.47439729488124</v>
      </c>
    </row>
    <row r="75" spans="1:6" ht="12.75" customHeight="1" x14ac:dyDescent="0.2">
      <c r="A75" s="63" t="s">
        <v>203</v>
      </c>
      <c r="B75" s="65" t="s">
        <v>204</v>
      </c>
      <c r="C75" s="247" t="s">
        <v>203</v>
      </c>
      <c r="D75" s="194">
        <v>571655.43000000005</v>
      </c>
      <c r="E75" s="194">
        <v>362394.7</v>
      </c>
      <c r="F75" s="45">
        <f t="shared" si="0"/>
        <v>63.393904961245617</v>
      </c>
    </row>
    <row r="76" spans="1:6" ht="12.75" customHeight="1" x14ac:dyDescent="0.2">
      <c r="A76" s="63" t="s">
        <v>205</v>
      </c>
      <c r="B76" s="65" t="s">
        <v>206</v>
      </c>
      <c r="C76" s="247" t="s">
        <v>205</v>
      </c>
      <c r="D76" s="194">
        <v>2799210.25</v>
      </c>
      <c r="E76" s="194">
        <v>4979564.37</v>
      </c>
      <c r="F76" s="45">
        <f t="shared" si="0"/>
        <v>177.89175964899385</v>
      </c>
    </row>
    <row r="77" spans="1:6" ht="24" x14ac:dyDescent="0.2">
      <c r="A77" s="63" t="s">
        <v>207</v>
      </c>
      <c r="B77" s="65" t="s">
        <v>208</v>
      </c>
      <c r="C77" s="247" t="s">
        <v>207</v>
      </c>
      <c r="D77" s="60">
        <f t="shared" ref="D77:E77" si="14">SUM(D78:D81)</f>
        <v>0</v>
      </c>
      <c r="E77" s="60">
        <f t="shared" si="14"/>
        <v>0</v>
      </c>
      <c r="F77" s="45" t="str">
        <f t="shared" si="0"/>
        <v>-</v>
      </c>
    </row>
    <row r="78" spans="1:6" ht="12.75" customHeight="1" x14ac:dyDescent="0.2">
      <c r="A78" s="63">
        <v>6391</v>
      </c>
      <c r="B78" s="64" t="s">
        <v>209</v>
      </c>
      <c r="C78" s="247" t="s">
        <v>210</v>
      </c>
      <c r="D78" s="194">
        <v>0</v>
      </c>
      <c r="E78" s="194">
        <v>0</v>
      </c>
      <c r="F78" s="45" t="str">
        <f t="shared" si="0"/>
        <v>-</v>
      </c>
    </row>
    <row r="79" spans="1:6" ht="12.75" customHeight="1" x14ac:dyDescent="0.2">
      <c r="A79" s="63">
        <v>6392</v>
      </c>
      <c r="B79" s="64" t="s">
        <v>211</v>
      </c>
      <c r="C79" s="247" t="s">
        <v>212</v>
      </c>
      <c r="D79" s="194">
        <v>0</v>
      </c>
      <c r="E79" s="194">
        <v>0</v>
      </c>
      <c r="F79" s="45" t="str">
        <f t="shared" si="0"/>
        <v>-</v>
      </c>
    </row>
    <row r="80" spans="1:6" ht="24" x14ac:dyDescent="0.2">
      <c r="A80" s="63">
        <v>6393</v>
      </c>
      <c r="B80" s="64" t="s">
        <v>213</v>
      </c>
      <c r="C80" s="247" t="s">
        <v>214</v>
      </c>
      <c r="D80" s="194">
        <v>0</v>
      </c>
      <c r="E80" s="194">
        <v>0</v>
      </c>
      <c r="F80" s="45" t="str">
        <f t="shared" si="0"/>
        <v>-</v>
      </c>
    </row>
    <row r="81" spans="1:6" ht="24" x14ac:dyDescent="0.2">
      <c r="A81" s="63">
        <v>6394</v>
      </c>
      <c r="B81" s="64" t="s">
        <v>215</v>
      </c>
      <c r="C81" s="247" t="s">
        <v>216</v>
      </c>
      <c r="D81" s="194">
        <v>0</v>
      </c>
      <c r="E81" s="194">
        <v>0</v>
      </c>
      <c r="F81" s="45" t="str">
        <f t="shared" si="0"/>
        <v>-</v>
      </c>
    </row>
    <row r="82" spans="1:6" ht="12.75" customHeight="1" x14ac:dyDescent="0.2">
      <c r="A82" s="63">
        <v>64</v>
      </c>
      <c r="B82" s="64" t="s">
        <v>217</v>
      </c>
      <c r="C82" s="247" t="s">
        <v>218</v>
      </c>
      <c r="D82" s="60">
        <f t="shared" ref="D82:E82" si="15">D83+D91+D98</f>
        <v>709922.83</v>
      </c>
      <c r="E82" s="60">
        <f t="shared" si="15"/>
        <v>761293.37999999989</v>
      </c>
      <c r="F82" s="45">
        <f t="shared" si="0"/>
        <v>107.23607522242943</v>
      </c>
    </row>
    <row r="83" spans="1:6" ht="12.75" customHeight="1" x14ac:dyDescent="0.2">
      <c r="A83" s="63">
        <v>641</v>
      </c>
      <c r="B83" s="64" t="s">
        <v>219</v>
      </c>
      <c r="C83" s="247" t="s">
        <v>220</v>
      </c>
      <c r="D83" s="60">
        <f t="shared" ref="D83:E83" si="16">SUM(D84:D90)</f>
        <v>159.24</v>
      </c>
      <c r="E83" s="60">
        <f t="shared" si="16"/>
        <v>631.59</v>
      </c>
      <c r="F83" s="45">
        <f t="shared" si="0"/>
        <v>396.62773172569706</v>
      </c>
    </row>
    <row r="84" spans="1:6" ht="12.75" customHeight="1" x14ac:dyDescent="0.2">
      <c r="A84" s="63">
        <v>6412</v>
      </c>
      <c r="B84" s="64" t="s">
        <v>221</v>
      </c>
      <c r="C84" s="247" t="s">
        <v>222</v>
      </c>
      <c r="D84" s="194">
        <v>0</v>
      </c>
      <c r="E84" s="194">
        <v>0</v>
      </c>
      <c r="F84" s="45" t="str">
        <f t="shared" si="0"/>
        <v>-</v>
      </c>
    </row>
    <row r="85" spans="1:6" ht="12.75" customHeight="1" x14ac:dyDescent="0.2">
      <c r="A85" s="63">
        <v>6413</v>
      </c>
      <c r="B85" s="64" t="s">
        <v>223</v>
      </c>
      <c r="C85" s="247" t="s">
        <v>224</v>
      </c>
      <c r="D85" s="194">
        <v>0</v>
      </c>
      <c r="E85" s="194">
        <v>0</v>
      </c>
      <c r="F85" s="45" t="str">
        <f t="shared" si="0"/>
        <v>-</v>
      </c>
    </row>
    <row r="86" spans="1:6" ht="12.75" customHeight="1" x14ac:dyDescent="0.2">
      <c r="A86" s="63">
        <v>6414</v>
      </c>
      <c r="B86" s="64" t="s">
        <v>225</v>
      </c>
      <c r="C86" s="247" t="s">
        <v>226</v>
      </c>
      <c r="D86" s="194">
        <v>159.24</v>
      </c>
      <c r="E86" s="194">
        <v>631.59</v>
      </c>
      <c r="F86" s="45">
        <f t="shared" si="0"/>
        <v>396.62773172569706</v>
      </c>
    </row>
    <row r="87" spans="1:6" ht="12.75" customHeight="1" x14ac:dyDescent="0.2">
      <c r="A87" s="63">
        <v>6415</v>
      </c>
      <c r="B87" s="64" t="s">
        <v>227</v>
      </c>
      <c r="C87" s="247" t="s">
        <v>228</v>
      </c>
      <c r="D87" s="194">
        <v>0</v>
      </c>
      <c r="E87" s="194">
        <v>0</v>
      </c>
      <c r="F87" s="45" t="str">
        <f t="shared" si="0"/>
        <v>-</v>
      </c>
    </row>
    <row r="88" spans="1:6" ht="12.75" customHeight="1" x14ac:dyDescent="0.2">
      <c r="A88" s="63">
        <v>6416</v>
      </c>
      <c r="B88" s="64" t="s">
        <v>229</v>
      </c>
      <c r="C88" s="247" t="s">
        <v>230</v>
      </c>
      <c r="D88" s="194">
        <v>0</v>
      </c>
      <c r="E88" s="194">
        <v>0</v>
      </c>
      <c r="F88" s="45" t="str">
        <f t="shared" si="0"/>
        <v>-</v>
      </c>
    </row>
    <row r="89" spans="1:6" ht="24" x14ac:dyDescent="0.2">
      <c r="A89" s="63">
        <v>6417</v>
      </c>
      <c r="B89" s="64" t="s">
        <v>231</v>
      </c>
      <c r="C89" s="247" t="s">
        <v>232</v>
      </c>
      <c r="D89" s="194">
        <v>0</v>
      </c>
      <c r="E89" s="194">
        <v>0</v>
      </c>
      <c r="F89" s="45" t="str">
        <f t="shared" si="0"/>
        <v>-</v>
      </c>
    </row>
    <row r="90" spans="1:6" ht="12.75" customHeight="1" x14ac:dyDescent="0.2">
      <c r="A90" s="63">
        <v>6419</v>
      </c>
      <c r="B90" s="64" t="s">
        <v>233</v>
      </c>
      <c r="C90" s="247" t="s">
        <v>234</v>
      </c>
      <c r="D90" s="194">
        <v>0</v>
      </c>
      <c r="E90" s="194">
        <v>0</v>
      </c>
      <c r="F90" s="45" t="str">
        <f t="shared" si="0"/>
        <v>-</v>
      </c>
    </row>
    <row r="91" spans="1:6" ht="12.75" customHeight="1" x14ac:dyDescent="0.2">
      <c r="A91" s="63">
        <v>642</v>
      </c>
      <c r="B91" s="64" t="s">
        <v>235</v>
      </c>
      <c r="C91" s="247" t="s">
        <v>236</v>
      </c>
      <c r="D91" s="60">
        <f t="shared" ref="D91:E91" si="17">SUM(D92:D97)</f>
        <v>709763.59</v>
      </c>
      <c r="E91" s="60">
        <f t="shared" si="17"/>
        <v>760661.78999999992</v>
      </c>
      <c r="F91" s="45">
        <f t="shared" si="0"/>
        <v>107.17114835377789</v>
      </c>
    </row>
    <row r="92" spans="1:6" ht="12.75" customHeight="1" x14ac:dyDescent="0.2">
      <c r="A92" s="63">
        <v>6421</v>
      </c>
      <c r="B92" s="64" t="s">
        <v>237</v>
      </c>
      <c r="C92" s="247" t="s">
        <v>238</v>
      </c>
      <c r="D92" s="194">
        <v>5600.58</v>
      </c>
      <c r="E92" s="194">
        <v>8484</v>
      </c>
      <c r="F92" s="45">
        <f t="shared" si="0"/>
        <v>151.48431055354982</v>
      </c>
    </row>
    <row r="93" spans="1:6" ht="12.75" customHeight="1" x14ac:dyDescent="0.2">
      <c r="A93" s="63">
        <v>6422</v>
      </c>
      <c r="B93" s="64" t="s">
        <v>239</v>
      </c>
      <c r="C93" s="247" t="s">
        <v>240</v>
      </c>
      <c r="D93" s="194">
        <v>25223.77</v>
      </c>
      <c r="E93" s="194">
        <v>28827.34</v>
      </c>
      <c r="F93" s="45">
        <f t="shared" si="0"/>
        <v>114.28640524394251</v>
      </c>
    </row>
    <row r="94" spans="1:6" ht="12.75" customHeight="1" x14ac:dyDescent="0.2">
      <c r="A94" s="63">
        <v>6423</v>
      </c>
      <c r="B94" s="64" t="s">
        <v>241</v>
      </c>
      <c r="C94" s="247" t="s">
        <v>242</v>
      </c>
      <c r="D94" s="194">
        <v>678833.49</v>
      </c>
      <c r="E94" s="194">
        <v>722055.86</v>
      </c>
      <c r="F94" s="45">
        <f t="shared" si="0"/>
        <v>106.36715345319807</v>
      </c>
    </row>
    <row r="95" spans="1:6" ht="12.75" customHeight="1" x14ac:dyDescent="0.2">
      <c r="A95" s="63">
        <v>6424</v>
      </c>
      <c r="B95" s="64" t="s">
        <v>243</v>
      </c>
      <c r="C95" s="247" t="s">
        <v>244</v>
      </c>
      <c r="D95" s="194">
        <v>0</v>
      </c>
      <c r="E95" s="194">
        <v>1294.5899999999999</v>
      </c>
      <c r="F95" s="45" t="str">
        <f t="shared" si="0"/>
        <v>-</v>
      </c>
    </row>
    <row r="96" spans="1:6" ht="24" x14ac:dyDescent="0.2">
      <c r="A96" s="63" t="s">
        <v>245</v>
      </c>
      <c r="B96" s="65" t="s">
        <v>246</v>
      </c>
      <c r="C96" s="247" t="s">
        <v>245</v>
      </c>
      <c r="D96" s="194">
        <v>0</v>
      </c>
      <c r="E96" s="194">
        <v>0</v>
      </c>
      <c r="F96" s="45" t="str">
        <f t="shared" si="0"/>
        <v>-</v>
      </c>
    </row>
    <row r="97" spans="1:6" ht="12.75" customHeight="1" x14ac:dyDescent="0.2">
      <c r="A97" s="63">
        <v>6429</v>
      </c>
      <c r="B97" s="65" t="s">
        <v>247</v>
      </c>
      <c r="C97" s="247" t="s">
        <v>248</v>
      </c>
      <c r="D97" s="194">
        <v>105.75</v>
      </c>
      <c r="E97" s="194">
        <v>0</v>
      </c>
      <c r="F97" s="45">
        <f t="shared" si="0"/>
        <v>0</v>
      </c>
    </row>
    <row r="98" spans="1:6" ht="12.75" customHeight="1" x14ac:dyDescent="0.2">
      <c r="A98" s="63">
        <v>643</v>
      </c>
      <c r="B98" s="65" t="s">
        <v>249</v>
      </c>
      <c r="C98" s="247" t="s">
        <v>250</v>
      </c>
      <c r="D98" s="60">
        <f t="shared" ref="D98:E98" si="18">SUM(D99:D105)</f>
        <v>0</v>
      </c>
      <c r="E98" s="60">
        <f t="shared" si="18"/>
        <v>0</v>
      </c>
      <c r="F98" s="45" t="str">
        <f t="shared" si="0"/>
        <v>-</v>
      </c>
    </row>
    <row r="99" spans="1:6" ht="24" x14ac:dyDescent="0.2">
      <c r="A99" s="63">
        <v>6431</v>
      </c>
      <c r="B99" s="65" t="s">
        <v>251</v>
      </c>
      <c r="C99" s="247" t="s">
        <v>252</v>
      </c>
      <c r="D99" s="194">
        <v>0</v>
      </c>
      <c r="E99" s="194">
        <v>0</v>
      </c>
      <c r="F99" s="45" t="str">
        <f t="shared" si="0"/>
        <v>-</v>
      </c>
    </row>
    <row r="100" spans="1:6" ht="24" x14ac:dyDescent="0.2">
      <c r="A100" s="63">
        <v>6432</v>
      </c>
      <c r="B100" s="182" t="s">
        <v>253</v>
      </c>
      <c r="C100" s="247" t="s">
        <v>254</v>
      </c>
      <c r="D100" s="194">
        <v>0</v>
      </c>
      <c r="E100" s="194">
        <v>0</v>
      </c>
      <c r="F100" s="45" t="str">
        <f t="shared" si="0"/>
        <v>-</v>
      </c>
    </row>
    <row r="101" spans="1:6" ht="24" x14ac:dyDescent="0.2">
      <c r="A101" s="63">
        <v>6433</v>
      </c>
      <c r="B101" s="182" t="s">
        <v>255</v>
      </c>
      <c r="C101" s="247" t="s">
        <v>256</v>
      </c>
      <c r="D101" s="194">
        <v>0</v>
      </c>
      <c r="E101" s="194">
        <v>0</v>
      </c>
      <c r="F101" s="45" t="str">
        <f t="shared" si="0"/>
        <v>-</v>
      </c>
    </row>
    <row r="102" spans="1:6" ht="24" x14ac:dyDescent="0.2">
      <c r="A102" s="63">
        <v>6434</v>
      </c>
      <c r="B102" s="65" t="s">
        <v>257</v>
      </c>
      <c r="C102" s="247" t="s">
        <v>258</v>
      </c>
      <c r="D102" s="194">
        <v>0</v>
      </c>
      <c r="E102" s="194">
        <v>0</v>
      </c>
      <c r="F102" s="45" t="str">
        <f t="shared" si="0"/>
        <v>-</v>
      </c>
    </row>
    <row r="103" spans="1:6" ht="24" x14ac:dyDescent="0.2">
      <c r="A103" s="63">
        <v>6435</v>
      </c>
      <c r="B103" s="182" t="s">
        <v>259</v>
      </c>
      <c r="C103" s="247" t="s">
        <v>260</v>
      </c>
      <c r="D103" s="194">
        <v>0</v>
      </c>
      <c r="E103" s="194">
        <v>0</v>
      </c>
      <c r="F103" s="45" t="str">
        <f t="shared" si="0"/>
        <v>-</v>
      </c>
    </row>
    <row r="104" spans="1:6" ht="24" x14ac:dyDescent="0.2">
      <c r="A104" s="63">
        <v>6436</v>
      </c>
      <c r="B104" s="182" t="s">
        <v>261</v>
      </c>
      <c r="C104" s="247" t="s">
        <v>262</v>
      </c>
      <c r="D104" s="194">
        <v>0</v>
      </c>
      <c r="E104" s="194">
        <v>0</v>
      </c>
      <c r="F104" s="45" t="str">
        <f t="shared" si="0"/>
        <v>-</v>
      </c>
    </row>
    <row r="105" spans="1:6" ht="12.75" customHeight="1" x14ac:dyDescent="0.2">
      <c r="A105" s="63">
        <v>6437</v>
      </c>
      <c r="B105" s="64" t="s">
        <v>263</v>
      </c>
      <c r="C105" s="247" t="s">
        <v>264</v>
      </c>
      <c r="D105" s="194">
        <v>0</v>
      </c>
      <c r="E105" s="194">
        <v>0</v>
      </c>
      <c r="F105" s="45" t="str">
        <f t="shared" si="0"/>
        <v>-</v>
      </c>
    </row>
    <row r="106" spans="1:6" ht="24" x14ac:dyDescent="0.2">
      <c r="A106" s="63">
        <v>65</v>
      </c>
      <c r="B106" s="220" t="s">
        <v>265</v>
      </c>
      <c r="C106" s="247" t="s">
        <v>266</v>
      </c>
      <c r="D106" s="60">
        <f>D107+D112+D120+D124</f>
        <v>1050180.23</v>
      </c>
      <c r="E106" s="60">
        <f>E107+E112+E120+E124</f>
        <v>1095789.57</v>
      </c>
      <c r="F106" s="45">
        <f t="shared" si="0"/>
        <v>104.34300120085102</v>
      </c>
    </row>
    <row r="107" spans="1:6" ht="12.75" customHeight="1" x14ac:dyDescent="0.2">
      <c r="A107" s="63">
        <v>651</v>
      </c>
      <c r="B107" s="64" t="s">
        <v>267</v>
      </c>
      <c r="C107" s="247" t="s">
        <v>268</v>
      </c>
      <c r="D107" s="60">
        <f t="shared" ref="D107:E107" si="19">SUM(D108:D111)</f>
        <v>3907.0200000000004</v>
      </c>
      <c r="E107" s="60">
        <f t="shared" si="19"/>
        <v>4217.57</v>
      </c>
      <c r="F107" s="45">
        <f t="shared" si="0"/>
        <v>107.94851318908015</v>
      </c>
    </row>
    <row r="108" spans="1:6" ht="12.75" customHeight="1" x14ac:dyDescent="0.2">
      <c r="A108" s="63">
        <v>6511</v>
      </c>
      <c r="B108" s="64" t="s">
        <v>269</v>
      </c>
      <c r="C108" s="247" t="s">
        <v>270</v>
      </c>
      <c r="D108" s="194">
        <v>0</v>
      </c>
      <c r="E108" s="194">
        <v>0</v>
      </c>
      <c r="F108" s="45" t="str">
        <f t="shared" si="0"/>
        <v>-</v>
      </c>
    </row>
    <row r="109" spans="1:6" ht="12.75" customHeight="1" x14ac:dyDescent="0.2">
      <c r="A109" s="63">
        <v>6512</v>
      </c>
      <c r="B109" s="64" t="s">
        <v>271</v>
      </c>
      <c r="C109" s="247" t="s">
        <v>272</v>
      </c>
      <c r="D109" s="194">
        <v>0</v>
      </c>
      <c r="E109" s="194">
        <v>0</v>
      </c>
      <c r="F109" s="45" t="str">
        <f t="shared" si="0"/>
        <v>-</v>
      </c>
    </row>
    <row r="110" spans="1:6" ht="12.75" customHeight="1" x14ac:dyDescent="0.2">
      <c r="A110" s="63">
        <v>6513</v>
      </c>
      <c r="B110" s="64" t="s">
        <v>273</v>
      </c>
      <c r="C110" s="247" t="s">
        <v>274</v>
      </c>
      <c r="D110" s="194">
        <v>1595.49</v>
      </c>
      <c r="E110" s="194">
        <v>1301.6400000000001</v>
      </c>
      <c r="F110" s="45">
        <f t="shared" si="0"/>
        <v>81.582460560705499</v>
      </c>
    </row>
    <row r="111" spans="1:6" ht="12.75" customHeight="1" x14ac:dyDescent="0.2">
      <c r="A111" s="63">
        <v>6514</v>
      </c>
      <c r="B111" s="64" t="s">
        <v>275</v>
      </c>
      <c r="C111" s="247" t="s">
        <v>276</v>
      </c>
      <c r="D111" s="194">
        <v>2311.5300000000002</v>
      </c>
      <c r="E111" s="194">
        <v>2915.93</v>
      </c>
      <c r="F111" s="45">
        <f t="shared" si="0"/>
        <v>126.14718389984121</v>
      </c>
    </row>
    <row r="112" spans="1:6" ht="12.75" customHeight="1" x14ac:dyDescent="0.2">
      <c r="A112" s="63">
        <v>652</v>
      </c>
      <c r="B112" s="64" t="s">
        <v>277</v>
      </c>
      <c r="C112" s="247" t="s">
        <v>278</v>
      </c>
      <c r="D112" s="60">
        <f t="shared" ref="D112:E112" si="20">SUM(D113:D119)</f>
        <v>116070.3</v>
      </c>
      <c r="E112" s="60">
        <f t="shared" si="20"/>
        <v>129734.19</v>
      </c>
      <c r="F112" s="45">
        <f t="shared" si="0"/>
        <v>111.77208123008211</v>
      </c>
    </row>
    <row r="113" spans="1:6" ht="12.75" customHeight="1" x14ac:dyDescent="0.2">
      <c r="A113" s="63">
        <v>6521</v>
      </c>
      <c r="B113" s="64" t="s">
        <v>279</v>
      </c>
      <c r="C113" s="247" t="s">
        <v>280</v>
      </c>
      <c r="D113" s="194">
        <v>0</v>
      </c>
      <c r="E113" s="194">
        <v>0</v>
      </c>
      <c r="F113" s="45" t="str">
        <f t="shared" si="0"/>
        <v>-</v>
      </c>
    </row>
    <row r="114" spans="1:6" ht="12.75" customHeight="1" x14ac:dyDescent="0.2">
      <c r="A114" s="63">
        <v>6522</v>
      </c>
      <c r="B114" s="64" t="s">
        <v>281</v>
      </c>
      <c r="C114" s="247" t="s">
        <v>282</v>
      </c>
      <c r="D114" s="194">
        <v>3854.7</v>
      </c>
      <c r="E114" s="194">
        <v>691.72</v>
      </c>
      <c r="F114" s="45">
        <f t="shared" si="0"/>
        <v>17.94484655096376</v>
      </c>
    </row>
    <row r="115" spans="1:6" ht="12.75" customHeight="1" x14ac:dyDescent="0.2">
      <c r="A115" s="63">
        <v>6524</v>
      </c>
      <c r="B115" s="64" t="s">
        <v>283</v>
      </c>
      <c r="C115" s="247" t="s">
        <v>284</v>
      </c>
      <c r="D115" s="194">
        <v>110935.6</v>
      </c>
      <c r="E115" s="194">
        <v>129042.47</v>
      </c>
      <c r="F115" s="45">
        <f t="shared" si="0"/>
        <v>116.32196517619231</v>
      </c>
    </row>
    <row r="116" spans="1:6" ht="12.75" customHeight="1" x14ac:dyDescent="0.2">
      <c r="A116" s="63">
        <v>6525</v>
      </c>
      <c r="B116" s="64" t="s">
        <v>285</v>
      </c>
      <c r="C116" s="247" t="s">
        <v>286</v>
      </c>
      <c r="D116" s="194">
        <v>0</v>
      </c>
      <c r="E116" s="194">
        <v>0</v>
      </c>
      <c r="F116" s="45" t="str">
        <f t="shared" si="0"/>
        <v>-</v>
      </c>
    </row>
    <row r="117" spans="1:6" ht="12.75" customHeight="1" x14ac:dyDescent="0.2">
      <c r="A117" s="63">
        <v>6526</v>
      </c>
      <c r="B117" s="64" t="s">
        <v>287</v>
      </c>
      <c r="C117" s="247" t="s">
        <v>288</v>
      </c>
      <c r="D117" s="194">
        <v>1280</v>
      </c>
      <c r="E117" s="194">
        <v>0</v>
      </c>
      <c r="F117" s="45">
        <f t="shared" si="0"/>
        <v>0</v>
      </c>
    </row>
    <row r="118" spans="1:6" ht="12.75" customHeight="1" x14ac:dyDescent="0.2">
      <c r="A118" s="63">
        <v>6527</v>
      </c>
      <c r="B118" s="64" t="s">
        <v>289</v>
      </c>
      <c r="C118" s="247" t="s">
        <v>290</v>
      </c>
      <c r="D118" s="194">
        <v>0</v>
      </c>
      <c r="E118" s="194">
        <v>0</v>
      </c>
      <c r="F118" s="45" t="str">
        <f t="shared" si="0"/>
        <v>-</v>
      </c>
    </row>
    <row r="119" spans="1:6" ht="24" x14ac:dyDescent="0.2">
      <c r="A119" s="63" t="s">
        <v>291</v>
      </c>
      <c r="B119" s="183" t="s">
        <v>292</v>
      </c>
      <c r="C119" s="247" t="s">
        <v>291</v>
      </c>
      <c r="D119" s="194">
        <v>0</v>
      </c>
      <c r="E119" s="194">
        <v>0</v>
      </c>
      <c r="F119" s="45" t="str">
        <f t="shared" si="0"/>
        <v>-</v>
      </c>
    </row>
    <row r="120" spans="1:6" ht="12.75" customHeight="1" x14ac:dyDescent="0.2">
      <c r="A120" s="63">
        <v>653</v>
      </c>
      <c r="B120" s="64" t="s">
        <v>293</v>
      </c>
      <c r="C120" s="247" t="s">
        <v>294</v>
      </c>
      <c r="D120" s="60">
        <f t="shared" ref="D120:E120" si="21">SUM(D121:D123)</f>
        <v>930202.91</v>
      </c>
      <c r="E120" s="60">
        <f t="shared" si="21"/>
        <v>961837.81</v>
      </c>
      <c r="F120" s="45">
        <f t="shared" si="0"/>
        <v>103.40086014136421</v>
      </c>
    </row>
    <row r="121" spans="1:6" ht="12.75" customHeight="1" x14ac:dyDescent="0.2">
      <c r="A121" s="63">
        <v>6531</v>
      </c>
      <c r="B121" s="64" t="s">
        <v>295</v>
      </c>
      <c r="C121" s="247" t="s">
        <v>296</v>
      </c>
      <c r="D121" s="194">
        <v>43102.38</v>
      </c>
      <c r="E121" s="194">
        <v>60165.54</v>
      </c>
      <c r="F121" s="45">
        <f t="shared" si="0"/>
        <v>139.58751233690577</v>
      </c>
    </row>
    <row r="122" spans="1:6" ht="12.75" customHeight="1" x14ac:dyDescent="0.2">
      <c r="A122" s="63">
        <v>6532</v>
      </c>
      <c r="B122" s="64" t="s">
        <v>297</v>
      </c>
      <c r="C122" s="247" t="s">
        <v>298</v>
      </c>
      <c r="D122" s="194">
        <v>887100.53</v>
      </c>
      <c r="E122" s="194">
        <v>901672.27</v>
      </c>
      <c r="F122" s="45">
        <f t="shared" si="0"/>
        <v>101.64262555451297</v>
      </c>
    </row>
    <row r="123" spans="1:6" ht="12.75" customHeight="1" x14ac:dyDescent="0.2">
      <c r="A123" s="63">
        <v>6533</v>
      </c>
      <c r="B123" s="64" t="s">
        <v>299</v>
      </c>
      <c r="C123" s="247" t="s">
        <v>300</v>
      </c>
      <c r="D123" s="194">
        <v>0</v>
      </c>
      <c r="E123" s="194">
        <v>0</v>
      </c>
      <c r="F123" s="45" t="str">
        <f t="shared" si="0"/>
        <v>-</v>
      </c>
    </row>
    <row r="124" spans="1:6" ht="12.75" customHeight="1" x14ac:dyDescent="0.2">
      <c r="A124" s="70" t="s">
        <v>301</v>
      </c>
      <c r="B124" s="65" t="s">
        <v>302</v>
      </c>
      <c r="C124" s="277" t="s">
        <v>301</v>
      </c>
      <c r="D124" s="192">
        <v>0</v>
      </c>
      <c r="E124" s="192">
        <v>0</v>
      </c>
      <c r="F124" s="71" t="str">
        <f t="shared" si="0"/>
        <v>-</v>
      </c>
    </row>
    <row r="125" spans="1:6" ht="24" x14ac:dyDescent="0.2">
      <c r="A125" s="63">
        <v>66</v>
      </c>
      <c r="B125" s="182" t="s">
        <v>303</v>
      </c>
      <c r="C125" s="247" t="s">
        <v>304</v>
      </c>
      <c r="D125" s="60">
        <f t="shared" ref="D125:E125" si="22">D126+D129</f>
        <v>124001.19</v>
      </c>
      <c r="E125" s="60">
        <f t="shared" si="22"/>
        <v>62852.259999999995</v>
      </c>
      <c r="F125" s="45">
        <f t="shared" si="0"/>
        <v>50.686820021646561</v>
      </c>
    </row>
    <row r="126" spans="1:6" ht="12.75" customHeight="1" x14ac:dyDescent="0.2">
      <c r="A126" s="63">
        <v>661</v>
      </c>
      <c r="B126" s="65" t="s">
        <v>305</v>
      </c>
      <c r="C126" s="247" t="s">
        <v>306</v>
      </c>
      <c r="D126" s="60">
        <f t="shared" ref="D126:E126" si="23">SUM(D127:D128)</f>
        <v>46065.43</v>
      </c>
      <c r="E126" s="60">
        <f t="shared" si="23"/>
        <v>48064.56</v>
      </c>
      <c r="F126" s="45">
        <f t="shared" si="0"/>
        <v>104.33976194295809</v>
      </c>
    </row>
    <row r="127" spans="1:6" ht="12.75" customHeight="1" x14ac:dyDescent="0.2">
      <c r="A127" s="63">
        <v>6614</v>
      </c>
      <c r="B127" s="65" t="s">
        <v>307</v>
      </c>
      <c r="C127" s="247" t="s">
        <v>308</v>
      </c>
      <c r="D127" s="194">
        <v>0</v>
      </c>
      <c r="E127" s="194"/>
      <c r="F127" s="45" t="str">
        <f t="shared" si="0"/>
        <v>-</v>
      </c>
    </row>
    <row r="128" spans="1:6" ht="12.75" customHeight="1" x14ac:dyDescent="0.2">
      <c r="A128" s="63">
        <v>6615</v>
      </c>
      <c r="B128" s="65" t="s">
        <v>309</v>
      </c>
      <c r="C128" s="247" t="s">
        <v>310</v>
      </c>
      <c r="D128" s="194">
        <v>46065.43</v>
      </c>
      <c r="E128" s="194">
        <v>48064.56</v>
      </c>
      <c r="F128" s="45">
        <f t="shared" si="0"/>
        <v>104.33976194295809</v>
      </c>
    </row>
    <row r="129" spans="1:6" ht="36" x14ac:dyDescent="0.2">
      <c r="A129" s="63">
        <v>663</v>
      </c>
      <c r="B129" s="182" t="s">
        <v>311</v>
      </c>
      <c r="C129" s="247" t="s">
        <v>312</v>
      </c>
      <c r="D129" s="60">
        <f t="shared" ref="D129:E129" si="24">SUM(D130:D133)</f>
        <v>77935.759999999995</v>
      </c>
      <c r="E129" s="60">
        <f t="shared" si="24"/>
        <v>14787.7</v>
      </c>
      <c r="F129" s="45">
        <f t="shared" si="0"/>
        <v>18.974216713867936</v>
      </c>
    </row>
    <row r="130" spans="1:6" ht="12.75" customHeight="1" x14ac:dyDescent="0.2">
      <c r="A130" s="63">
        <v>6631</v>
      </c>
      <c r="B130" s="65" t="s">
        <v>313</v>
      </c>
      <c r="C130" s="247" t="s">
        <v>314</v>
      </c>
      <c r="D130" s="194">
        <v>0</v>
      </c>
      <c r="E130" s="194">
        <v>0</v>
      </c>
      <c r="F130" s="45" t="str">
        <f t="shared" si="0"/>
        <v>-</v>
      </c>
    </row>
    <row r="131" spans="1:6" ht="12.75" customHeight="1" x14ac:dyDescent="0.2">
      <c r="A131" s="63">
        <v>6632</v>
      </c>
      <c r="B131" s="182" t="s">
        <v>315</v>
      </c>
      <c r="C131" s="247" t="s">
        <v>316</v>
      </c>
      <c r="D131" s="194">
        <v>77935.759999999995</v>
      </c>
      <c r="E131" s="194">
        <v>14787.7</v>
      </c>
      <c r="F131" s="45">
        <f t="shared" si="0"/>
        <v>18.974216713867936</v>
      </c>
    </row>
    <row r="132" spans="1:6" ht="24" x14ac:dyDescent="0.2">
      <c r="A132" s="63" t="s">
        <v>317</v>
      </c>
      <c r="B132" s="182" t="s">
        <v>318</v>
      </c>
      <c r="C132" s="248" t="s">
        <v>317</v>
      </c>
      <c r="D132" s="194">
        <v>0</v>
      </c>
      <c r="E132" s="194">
        <v>0</v>
      </c>
      <c r="F132" s="45" t="str">
        <f t="shared" si="0"/>
        <v>-</v>
      </c>
    </row>
    <row r="133" spans="1:6" ht="24" x14ac:dyDescent="0.2">
      <c r="A133" s="63" t="s">
        <v>319</v>
      </c>
      <c r="B133" s="182" t="s">
        <v>320</v>
      </c>
      <c r="C133" s="248" t="s">
        <v>319</v>
      </c>
      <c r="D133" s="194">
        <v>0</v>
      </c>
      <c r="E133" s="194">
        <v>0</v>
      </c>
      <c r="F133" s="45" t="str">
        <f>IF(D133&lt;&gt;0,IF(E133/D133&gt;=100,"&gt;&gt;100",E133/D133*100),"-")</f>
        <v>-</v>
      </c>
    </row>
    <row r="134" spans="1:6" ht="24" x14ac:dyDescent="0.2">
      <c r="A134" s="63">
        <v>67</v>
      </c>
      <c r="B134" s="182" t="s">
        <v>321</v>
      </c>
      <c r="C134" s="247" t="s">
        <v>322</v>
      </c>
      <c r="D134" s="60">
        <f t="shared" ref="D134:E134" si="25">D135+D139</f>
        <v>0</v>
      </c>
      <c r="E134" s="60">
        <f t="shared" si="25"/>
        <v>0</v>
      </c>
      <c r="F134" s="45" t="str">
        <f t="shared" ref="F134:F229" si="26">IF(D134&lt;&gt;0,IF(E134/D134&gt;=100,"&gt;&gt;100",E134/D134*100),"-")</f>
        <v>-</v>
      </c>
    </row>
    <row r="135" spans="1:6" ht="24" x14ac:dyDescent="0.2">
      <c r="A135" s="63">
        <v>671</v>
      </c>
      <c r="B135" s="182" t="s">
        <v>323</v>
      </c>
      <c r="C135" s="247" t="s">
        <v>324</v>
      </c>
      <c r="D135" s="60">
        <f t="shared" ref="D135:E135" si="27">SUM(D136:D138)</f>
        <v>0</v>
      </c>
      <c r="E135" s="60">
        <f t="shared" si="27"/>
        <v>0</v>
      </c>
      <c r="F135" s="45" t="str">
        <f t="shared" si="26"/>
        <v>-</v>
      </c>
    </row>
    <row r="136" spans="1:6" ht="12.75" customHeight="1" x14ac:dyDescent="0.2">
      <c r="A136" s="63">
        <v>6711</v>
      </c>
      <c r="B136" s="65" t="s">
        <v>325</v>
      </c>
      <c r="C136" s="247" t="s">
        <v>326</v>
      </c>
      <c r="D136" s="194">
        <v>0</v>
      </c>
      <c r="E136" s="194">
        <v>0</v>
      </c>
      <c r="F136" s="45" t="str">
        <f t="shared" si="26"/>
        <v>-</v>
      </c>
    </row>
    <row r="137" spans="1:6" ht="24" x14ac:dyDescent="0.2">
      <c r="A137" s="63">
        <v>6712</v>
      </c>
      <c r="B137" s="182" t="s">
        <v>327</v>
      </c>
      <c r="C137" s="247" t="s">
        <v>328</v>
      </c>
      <c r="D137" s="194">
        <v>0</v>
      </c>
      <c r="E137" s="194">
        <v>0</v>
      </c>
      <c r="F137" s="45" t="str">
        <f t="shared" si="26"/>
        <v>-</v>
      </c>
    </row>
    <row r="138" spans="1:6" ht="24" x14ac:dyDescent="0.2">
      <c r="A138" s="63" t="s">
        <v>329</v>
      </c>
      <c r="B138" s="65" t="s">
        <v>330</v>
      </c>
      <c r="C138" s="247" t="s">
        <v>329</v>
      </c>
      <c r="D138" s="194">
        <v>0</v>
      </c>
      <c r="E138" s="194">
        <v>0</v>
      </c>
      <c r="F138" s="45" t="str">
        <f t="shared" si="26"/>
        <v>-</v>
      </c>
    </row>
    <row r="139" spans="1:6" ht="12.75" customHeight="1" x14ac:dyDescent="0.2">
      <c r="A139" s="63" t="s">
        <v>331</v>
      </c>
      <c r="B139" s="65" t="s">
        <v>332</v>
      </c>
      <c r="C139" s="247" t="s">
        <v>331</v>
      </c>
      <c r="D139" s="194">
        <v>0</v>
      </c>
      <c r="E139" s="194">
        <v>0</v>
      </c>
      <c r="F139" s="45" t="str">
        <f t="shared" si="26"/>
        <v>-</v>
      </c>
    </row>
    <row r="140" spans="1:6" ht="12.75" customHeight="1" x14ac:dyDescent="0.2">
      <c r="A140" s="63">
        <v>68</v>
      </c>
      <c r="B140" s="65" t="s">
        <v>333</v>
      </c>
      <c r="C140" s="247" t="s">
        <v>334</v>
      </c>
      <c r="D140" s="60">
        <f t="shared" ref="D140:E140" si="28">D141+D151</f>
        <v>18544.28</v>
      </c>
      <c r="E140" s="60">
        <f t="shared" si="28"/>
        <v>4378.28</v>
      </c>
      <c r="F140" s="45">
        <f t="shared" si="26"/>
        <v>23.609867840649514</v>
      </c>
    </row>
    <row r="141" spans="1:6" ht="12.75" customHeight="1" x14ac:dyDescent="0.2">
      <c r="A141" s="63">
        <v>681</v>
      </c>
      <c r="B141" s="65" t="s">
        <v>335</v>
      </c>
      <c r="C141" s="247" t="s">
        <v>336</v>
      </c>
      <c r="D141" s="60">
        <f t="shared" ref="D141:E141" si="29">SUM(D142:D150)</f>
        <v>0</v>
      </c>
      <c r="E141" s="60">
        <f t="shared" si="29"/>
        <v>26.54</v>
      </c>
      <c r="F141" s="45" t="str">
        <f t="shared" si="26"/>
        <v>-</v>
      </c>
    </row>
    <row r="142" spans="1:6" ht="12.75" customHeight="1" x14ac:dyDescent="0.2">
      <c r="A142" s="63">
        <v>6811</v>
      </c>
      <c r="B142" s="65" t="s">
        <v>337</v>
      </c>
      <c r="C142" s="247" t="s">
        <v>338</v>
      </c>
      <c r="D142" s="194">
        <v>0</v>
      </c>
      <c r="E142" s="194">
        <v>0</v>
      </c>
      <c r="F142" s="45" t="str">
        <f t="shared" si="26"/>
        <v>-</v>
      </c>
    </row>
    <row r="143" spans="1:6" ht="12.75" customHeight="1" x14ac:dyDescent="0.2">
      <c r="A143" s="63">
        <v>6812</v>
      </c>
      <c r="B143" s="65" t="s">
        <v>339</v>
      </c>
      <c r="C143" s="247" t="s">
        <v>340</v>
      </c>
      <c r="D143" s="194">
        <v>0</v>
      </c>
      <c r="E143" s="194">
        <v>0</v>
      </c>
      <c r="F143" s="45" t="str">
        <f t="shared" si="26"/>
        <v>-</v>
      </c>
    </row>
    <row r="144" spans="1:6" ht="12.75" customHeight="1" x14ac:dyDescent="0.2">
      <c r="A144" s="63">
        <v>6813</v>
      </c>
      <c r="B144" s="65" t="s">
        <v>341</v>
      </c>
      <c r="C144" s="247" t="s">
        <v>342</v>
      </c>
      <c r="D144" s="194">
        <v>0</v>
      </c>
      <c r="E144" s="194">
        <v>0</v>
      </c>
      <c r="F144" s="45" t="str">
        <f t="shared" si="26"/>
        <v>-</v>
      </c>
    </row>
    <row r="145" spans="1:6" ht="12.75" customHeight="1" x14ac:dyDescent="0.2">
      <c r="A145" s="63">
        <v>6814</v>
      </c>
      <c r="B145" s="65" t="s">
        <v>343</v>
      </c>
      <c r="C145" s="247" t="s">
        <v>344</v>
      </c>
      <c r="D145" s="194">
        <v>0</v>
      </c>
      <c r="E145" s="194">
        <v>0</v>
      </c>
      <c r="F145" s="45" t="str">
        <f t="shared" si="26"/>
        <v>-</v>
      </c>
    </row>
    <row r="146" spans="1:6" ht="12.75" customHeight="1" x14ac:dyDescent="0.2">
      <c r="A146" s="63">
        <v>6815</v>
      </c>
      <c r="B146" s="65" t="s">
        <v>345</v>
      </c>
      <c r="C146" s="247" t="s">
        <v>346</v>
      </c>
      <c r="D146" s="194">
        <v>0</v>
      </c>
      <c r="E146" s="194">
        <v>0</v>
      </c>
      <c r="F146" s="45" t="str">
        <f t="shared" si="26"/>
        <v>-</v>
      </c>
    </row>
    <row r="147" spans="1:6" ht="12.75" customHeight="1" x14ac:dyDescent="0.2">
      <c r="A147" s="63">
        <v>6816</v>
      </c>
      <c r="B147" s="65" t="s">
        <v>347</v>
      </c>
      <c r="C147" s="247" t="s">
        <v>348</v>
      </c>
      <c r="D147" s="194">
        <v>0</v>
      </c>
      <c r="E147" s="194">
        <v>0</v>
      </c>
      <c r="F147" s="45" t="str">
        <f t="shared" si="26"/>
        <v>-</v>
      </c>
    </row>
    <row r="148" spans="1:6" ht="12.75" customHeight="1" x14ac:dyDescent="0.2">
      <c r="A148" s="63">
        <v>6817</v>
      </c>
      <c r="B148" s="65" t="s">
        <v>349</v>
      </c>
      <c r="C148" s="247" t="s">
        <v>350</v>
      </c>
      <c r="D148" s="194">
        <v>0</v>
      </c>
      <c r="E148" s="194">
        <v>0</v>
      </c>
      <c r="F148" s="45" t="str">
        <f t="shared" si="26"/>
        <v>-</v>
      </c>
    </row>
    <row r="149" spans="1:6" ht="12.75" customHeight="1" x14ac:dyDescent="0.2">
      <c r="A149" s="63">
        <v>6818</v>
      </c>
      <c r="B149" s="64" t="s">
        <v>351</v>
      </c>
      <c r="C149" s="247" t="s">
        <v>352</v>
      </c>
      <c r="D149" s="194">
        <v>0</v>
      </c>
      <c r="E149" s="194">
        <v>0</v>
      </c>
      <c r="F149" s="45" t="str">
        <f t="shared" si="26"/>
        <v>-</v>
      </c>
    </row>
    <row r="150" spans="1:6" ht="12.75" customHeight="1" x14ac:dyDescent="0.2">
      <c r="A150" s="63">
        <v>6819</v>
      </c>
      <c r="B150" s="64" t="s">
        <v>353</v>
      </c>
      <c r="C150" s="247" t="s">
        <v>354</v>
      </c>
      <c r="D150" s="194">
        <v>0</v>
      </c>
      <c r="E150" s="194">
        <v>26.54</v>
      </c>
      <c r="F150" s="45" t="str">
        <f t="shared" si="26"/>
        <v>-</v>
      </c>
    </row>
    <row r="151" spans="1:6" ht="12.75" customHeight="1" x14ac:dyDescent="0.2">
      <c r="A151" s="63">
        <v>683</v>
      </c>
      <c r="B151" s="64" t="s">
        <v>355</v>
      </c>
      <c r="C151" s="247" t="s">
        <v>356</v>
      </c>
      <c r="D151" s="194">
        <v>18544.28</v>
      </c>
      <c r="E151" s="194">
        <v>4351.74</v>
      </c>
      <c r="F151" s="45">
        <f t="shared" si="26"/>
        <v>23.466750933441471</v>
      </c>
    </row>
    <row r="152" spans="1:6" ht="12.75" customHeight="1" x14ac:dyDescent="0.2">
      <c r="A152" s="63">
        <v>3</v>
      </c>
      <c r="B152" s="64" t="s">
        <v>357</v>
      </c>
      <c r="C152" s="247" t="s">
        <v>63</v>
      </c>
      <c r="D152" s="60">
        <f>D153+D164+D202+D221+D230+D262+D273</f>
        <v>7152930.1899999995</v>
      </c>
      <c r="E152" s="60">
        <f>E153+E164+E202+E221+E230+E262+E273</f>
        <v>8714002.8699999992</v>
      </c>
      <c r="F152" s="45">
        <f t="shared" si="26"/>
        <v>121.82424039566924</v>
      </c>
    </row>
    <row r="153" spans="1:6" ht="12.75" customHeight="1" x14ac:dyDescent="0.2">
      <c r="A153" s="63">
        <v>31</v>
      </c>
      <c r="B153" s="64" t="s">
        <v>358</v>
      </c>
      <c r="C153" s="247" t="s">
        <v>359</v>
      </c>
      <c r="D153" s="60">
        <f t="shared" ref="D153:E153" si="30">D154+D159+D160</f>
        <v>992813.64999999991</v>
      </c>
      <c r="E153" s="60">
        <f t="shared" si="30"/>
        <v>1230832.3</v>
      </c>
      <c r="F153" s="45">
        <f t="shared" si="26"/>
        <v>123.97415164467169</v>
      </c>
    </row>
    <row r="154" spans="1:6" ht="12.75" customHeight="1" x14ac:dyDescent="0.2">
      <c r="A154" s="63">
        <v>311</v>
      </c>
      <c r="B154" s="64" t="s">
        <v>360</v>
      </c>
      <c r="C154" s="247" t="s">
        <v>361</v>
      </c>
      <c r="D154" s="60">
        <f t="shared" ref="D154:E154" si="31">SUM(D155:D158)</f>
        <v>772461.45</v>
      </c>
      <c r="E154" s="60">
        <f t="shared" si="31"/>
        <v>979722.52</v>
      </c>
      <c r="F154" s="45">
        <f t="shared" si="26"/>
        <v>126.83125093168081</v>
      </c>
    </row>
    <row r="155" spans="1:6" ht="12.75" customHeight="1" x14ac:dyDescent="0.2">
      <c r="A155" s="63">
        <v>3111</v>
      </c>
      <c r="B155" s="64" t="s">
        <v>362</v>
      </c>
      <c r="C155" s="247" t="s">
        <v>363</v>
      </c>
      <c r="D155" s="194">
        <v>772461.45</v>
      </c>
      <c r="E155" s="194">
        <v>979722.52</v>
      </c>
      <c r="F155" s="45">
        <f t="shared" si="26"/>
        <v>126.83125093168081</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0</v>
      </c>
      <c r="E157" s="194">
        <v>0</v>
      </c>
      <c r="F157" s="45" t="str">
        <f t="shared" si="26"/>
        <v>-</v>
      </c>
    </row>
    <row r="158" spans="1:6" ht="12.75" customHeight="1" x14ac:dyDescent="0.2">
      <c r="A158" s="63">
        <v>3114</v>
      </c>
      <c r="B158" s="65" t="s">
        <v>368</v>
      </c>
      <c r="C158" s="247" t="s">
        <v>369</v>
      </c>
      <c r="D158" s="194">
        <v>0</v>
      </c>
      <c r="E158" s="194">
        <v>0</v>
      </c>
      <c r="F158" s="45" t="str">
        <f t="shared" si="26"/>
        <v>-</v>
      </c>
    </row>
    <row r="159" spans="1:6" ht="12.75" customHeight="1" x14ac:dyDescent="0.2">
      <c r="A159" s="63">
        <v>312</v>
      </c>
      <c r="B159" s="65" t="s">
        <v>370</v>
      </c>
      <c r="C159" s="247" t="s">
        <v>371</v>
      </c>
      <c r="D159" s="194">
        <v>99129.87</v>
      </c>
      <c r="E159" s="194">
        <v>92959.01</v>
      </c>
      <c r="F159" s="45">
        <f t="shared" si="26"/>
        <v>93.774974182857292</v>
      </c>
    </row>
    <row r="160" spans="1:6" ht="12.75" customHeight="1" x14ac:dyDescent="0.2">
      <c r="A160" s="63">
        <v>313</v>
      </c>
      <c r="B160" s="65" t="s">
        <v>372</v>
      </c>
      <c r="C160" s="247" t="s">
        <v>373</v>
      </c>
      <c r="D160" s="60">
        <f t="shared" ref="D160:E160" si="32">SUM(D161:D163)</f>
        <v>121222.33</v>
      </c>
      <c r="E160" s="60">
        <f t="shared" si="32"/>
        <v>158150.76999999999</v>
      </c>
      <c r="F160" s="45">
        <f t="shared" si="26"/>
        <v>130.46339729652118</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121222.33</v>
      </c>
      <c r="E162" s="194">
        <v>158150.76999999999</v>
      </c>
      <c r="F162" s="45">
        <f t="shared" si="26"/>
        <v>130.46339729652118</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1641796.16</v>
      </c>
      <c r="E164" s="60">
        <f>E165+E170+E178+E188+E189+E194</f>
        <v>2092395.17</v>
      </c>
      <c r="F164" s="45">
        <f t="shared" si="26"/>
        <v>127.44549055346799</v>
      </c>
    </row>
    <row r="165" spans="1:6" ht="12.75" customHeight="1" x14ac:dyDescent="0.2">
      <c r="A165" s="63">
        <v>321</v>
      </c>
      <c r="B165" s="64" t="s">
        <v>382</v>
      </c>
      <c r="C165" s="247" t="s">
        <v>383</v>
      </c>
      <c r="D165" s="60">
        <f t="shared" ref="D165:E165" si="33">SUM(D166:D169)</f>
        <v>25498.86</v>
      </c>
      <c r="E165" s="60">
        <f t="shared" si="33"/>
        <v>28108.920000000002</v>
      </c>
      <c r="F165" s="45">
        <f t="shared" si="26"/>
        <v>110.23598702059623</v>
      </c>
    </row>
    <row r="166" spans="1:6" ht="12.75" customHeight="1" x14ac:dyDescent="0.2">
      <c r="A166" s="63">
        <v>3211</v>
      </c>
      <c r="B166" s="64" t="s">
        <v>384</v>
      </c>
      <c r="C166" s="247" t="s">
        <v>385</v>
      </c>
      <c r="D166" s="194">
        <v>1770.55</v>
      </c>
      <c r="E166" s="194">
        <v>192.9</v>
      </c>
      <c r="F166" s="45">
        <f t="shared" si="26"/>
        <v>10.894919657733473</v>
      </c>
    </row>
    <row r="167" spans="1:6" ht="12.75" customHeight="1" x14ac:dyDescent="0.2">
      <c r="A167" s="63">
        <v>3212</v>
      </c>
      <c r="B167" s="64" t="s">
        <v>386</v>
      </c>
      <c r="C167" s="247" t="s">
        <v>387</v>
      </c>
      <c r="D167" s="194">
        <v>22903.91</v>
      </c>
      <c r="E167" s="194">
        <v>25992.15</v>
      </c>
      <c r="F167" s="45">
        <f t="shared" si="26"/>
        <v>113.48346199404382</v>
      </c>
    </row>
    <row r="168" spans="1:6" ht="12.75" customHeight="1" x14ac:dyDescent="0.2">
      <c r="A168" s="63">
        <v>3213</v>
      </c>
      <c r="B168" s="64" t="s">
        <v>388</v>
      </c>
      <c r="C168" s="247" t="s">
        <v>389</v>
      </c>
      <c r="D168" s="194">
        <v>824.4</v>
      </c>
      <c r="E168" s="194">
        <v>1923.87</v>
      </c>
      <c r="F168" s="45">
        <f t="shared" si="26"/>
        <v>233.36608442503638</v>
      </c>
    </row>
    <row r="169" spans="1:6" ht="12.75" customHeight="1" x14ac:dyDescent="0.2">
      <c r="A169" s="63">
        <v>3214</v>
      </c>
      <c r="B169" s="64" t="s">
        <v>390</v>
      </c>
      <c r="C169" s="247" t="s">
        <v>391</v>
      </c>
      <c r="D169" s="194">
        <v>0</v>
      </c>
      <c r="E169" s="194">
        <v>0</v>
      </c>
      <c r="F169" s="45" t="str">
        <f t="shared" si="26"/>
        <v>-</v>
      </c>
    </row>
    <row r="170" spans="1:6" ht="12.75" customHeight="1" x14ac:dyDescent="0.2">
      <c r="A170" s="63">
        <v>322</v>
      </c>
      <c r="B170" s="64" t="s">
        <v>392</v>
      </c>
      <c r="C170" s="247" t="s">
        <v>393</v>
      </c>
      <c r="D170" s="60">
        <f t="shared" ref="D170:E170" si="34">SUM(D171:D177)</f>
        <v>165629.96</v>
      </c>
      <c r="E170" s="60">
        <f t="shared" si="34"/>
        <v>173045.09999999998</v>
      </c>
      <c r="F170" s="45">
        <f t="shared" si="26"/>
        <v>104.47693158894683</v>
      </c>
    </row>
    <row r="171" spans="1:6" ht="12.75" customHeight="1" x14ac:dyDescent="0.2">
      <c r="A171" s="63">
        <v>3221</v>
      </c>
      <c r="B171" s="64" t="s">
        <v>394</v>
      </c>
      <c r="C171" s="247" t="s">
        <v>395</v>
      </c>
      <c r="D171" s="194">
        <v>41986.34</v>
      </c>
      <c r="E171" s="194">
        <v>54570.41</v>
      </c>
      <c r="F171" s="45">
        <f t="shared" si="26"/>
        <v>129.9718194060259</v>
      </c>
    </row>
    <row r="172" spans="1:6" ht="12.75" customHeight="1" x14ac:dyDescent="0.2">
      <c r="A172" s="63">
        <v>3222</v>
      </c>
      <c r="B172" s="64" t="s">
        <v>396</v>
      </c>
      <c r="C172" s="247" t="s">
        <v>397</v>
      </c>
      <c r="D172" s="194">
        <v>0</v>
      </c>
      <c r="E172" s="194">
        <v>0</v>
      </c>
      <c r="F172" s="45" t="str">
        <f t="shared" si="26"/>
        <v>-</v>
      </c>
    </row>
    <row r="173" spans="1:6" ht="12.75" customHeight="1" x14ac:dyDescent="0.2">
      <c r="A173" s="63">
        <v>3223</v>
      </c>
      <c r="B173" s="65" t="s">
        <v>398</v>
      </c>
      <c r="C173" s="247" t="s">
        <v>399</v>
      </c>
      <c r="D173" s="194">
        <v>119406.46</v>
      </c>
      <c r="E173" s="194">
        <v>114807.87</v>
      </c>
      <c r="F173" s="45">
        <f t="shared" si="26"/>
        <v>96.14879295475302</v>
      </c>
    </row>
    <row r="174" spans="1:6" ht="12.75" customHeight="1" x14ac:dyDescent="0.2">
      <c r="A174" s="63">
        <v>3224</v>
      </c>
      <c r="B174" s="65" t="s">
        <v>400</v>
      </c>
      <c r="C174" s="247" t="s">
        <v>401</v>
      </c>
      <c r="D174" s="194">
        <v>4237.16</v>
      </c>
      <c r="E174" s="194">
        <v>3334.27</v>
      </c>
      <c r="F174" s="45">
        <f t="shared" si="26"/>
        <v>78.691151620425003</v>
      </c>
    </row>
    <row r="175" spans="1:6" ht="12.75" customHeight="1" x14ac:dyDescent="0.2">
      <c r="A175" s="63">
        <v>3225</v>
      </c>
      <c r="B175" s="65" t="s">
        <v>402</v>
      </c>
      <c r="C175" s="247" t="s">
        <v>403</v>
      </c>
      <c r="D175" s="194">
        <v>0</v>
      </c>
      <c r="E175" s="194">
        <v>332.55</v>
      </c>
      <c r="F175" s="45" t="str">
        <f t="shared" si="26"/>
        <v>-</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0</v>
      </c>
      <c r="E177" s="194">
        <v>0</v>
      </c>
      <c r="F177" s="45" t="str">
        <f t="shared" si="26"/>
        <v>-</v>
      </c>
    </row>
    <row r="178" spans="1:6" ht="12.75" customHeight="1" x14ac:dyDescent="0.2">
      <c r="A178" s="63">
        <v>323</v>
      </c>
      <c r="B178" s="65" t="s">
        <v>408</v>
      </c>
      <c r="C178" s="247" t="s">
        <v>409</v>
      </c>
      <c r="D178" s="60">
        <f t="shared" ref="D178:E178" si="35">SUM(D179:D187)</f>
        <v>1202541.7599999998</v>
      </c>
      <c r="E178" s="60">
        <f t="shared" si="35"/>
        <v>1530483.26</v>
      </c>
      <c r="F178" s="45">
        <f t="shared" si="26"/>
        <v>127.27069536445872</v>
      </c>
    </row>
    <row r="179" spans="1:6" ht="12.75" customHeight="1" x14ac:dyDescent="0.2">
      <c r="A179" s="63">
        <v>3231</v>
      </c>
      <c r="B179" s="65" t="s">
        <v>410</v>
      </c>
      <c r="C179" s="247" t="s">
        <v>411</v>
      </c>
      <c r="D179" s="194">
        <v>30764.69</v>
      </c>
      <c r="E179" s="194">
        <v>33043.120000000003</v>
      </c>
      <c r="F179" s="45">
        <f t="shared" si="26"/>
        <v>107.40599043903904</v>
      </c>
    </row>
    <row r="180" spans="1:6" ht="12.75" customHeight="1" x14ac:dyDescent="0.2">
      <c r="A180" s="63">
        <v>3232</v>
      </c>
      <c r="B180" s="65" t="s">
        <v>412</v>
      </c>
      <c r="C180" s="247" t="s">
        <v>413</v>
      </c>
      <c r="D180" s="194">
        <v>212691.04</v>
      </c>
      <c r="E180" s="194">
        <v>325776.77</v>
      </c>
      <c r="F180" s="45">
        <f t="shared" si="26"/>
        <v>153.16901454805054</v>
      </c>
    </row>
    <row r="181" spans="1:6" ht="12.75" customHeight="1" x14ac:dyDescent="0.2">
      <c r="A181" s="63">
        <v>3233</v>
      </c>
      <c r="B181" s="65" t="s">
        <v>414</v>
      </c>
      <c r="C181" s="247" t="s">
        <v>415</v>
      </c>
      <c r="D181" s="194">
        <v>77555.520000000004</v>
      </c>
      <c r="E181" s="194">
        <v>91349.35</v>
      </c>
      <c r="F181" s="45">
        <f t="shared" si="26"/>
        <v>117.78574884160406</v>
      </c>
    </row>
    <row r="182" spans="1:6" ht="12.75" customHeight="1" x14ac:dyDescent="0.2">
      <c r="A182" s="63">
        <v>3234</v>
      </c>
      <c r="B182" s="65" t="s">
        <v>416</v>
      </c>
      <c r="C182" s="247" t="s">
        <v>417</v>
      </c>
      <c r="D182" s="194">
        <v>637255.38</v>
      </c>
      <c r="E182" s="194">
        <v>737820.31</v>
      </c>
      <c r="F182" s="45">
        <f t="shared" si="26"/>
        <v>115.78094640801622</v>
      </c>
    </row>
    <row r="183" spans="1:6" ht="12.75" customHeight="1" x14ac:dyDescent="0.2">
      <c r="A183" s="63">
        <v>3235</v>
      </c>
      <c r="B183" s="64" t="s">
        <v>418</v>
      </c>
      <c r="C183" s="247" t="s">
        <v>419</v>
      </c>
      <c r="D183" s="194">
        <v>9267.7800000000007</v>
      </c>
      <c r="E183" s="194">
        <v>3257.55</v>
      </c>
      <c r="F183" s="45">
        <f t="shared" si="26"/>
        <v>35.149194305432367</v>
      </c>
    </row>
    <row r="184" spans="1:6" ht="12.75" customHeight="1" x14ac:dyDescent="0.2">
      <c r="A184" s="63">
        <v>3236</v>
      </c>
      <c r="B184" s="64" t="s">
        <v>420</v>
      </c>
      <c r="C184" s="247" t="s">
        <v>421</v>
      </c>
      <c r="D184" s="194">
        <v>71529.16</v>
      </c>
      <c r="E184" s="194">
        <v>108253.27</v>
      </c>
      <c r="F184" s="45">
        <f t="shared" si="26"/>
        <v>151.34145291235072</v>
      </c>
    </row>
    <row r="185" spans="1:6" ht="12.75" customHeight="1" x14ac:dyDescent="0.2">
      <c r="A185" s="63">
        <v>3237</v>
      </c>
      <c r="B185" s="64" t="s">
        <v>422</v>
      </c>
      <c r="C185" s="247" t="s">
        <v>423</v>
      </c>
      <c r="D185" s="194">
        <v>67495.62</v>
      </c>
      <c r="E185" s="194">
        <v>98098.39</v>
      </c>
      <c r="F185" s="45">
        <f t="shared" si="26"/>
        <v>145.3403791238602</v>
      </c>
    </row>
    <row r="186" spans="1:6" ht="12.75" customHeight="1" x14ac:dyDescent="0.2">
      <c r="A186" s="63">
        <v>3238</v>
      </c>
      <c r="B186" s="64" t="s">
        <v>424</v>
      </c>
      <c r="C186" s="247" t="s">
        <v>425</v>
      </c>
      <c r="D186" s="194">
        <v>49429.42</v>
      </c>
      <c r="E186" s="194">
        <v>56865.99</v>
      </c>
      <c r="F186" s="45">
        <f t="shared" si="26"/>
        <v>115.0448255310299</v>
      </c>
    </row>
    <row r="187" spans="1:6" ht="12.75" customHeight="1" x14ac:dyDescent="0.2">
      <c r="A187" s="63">
        <v>3239</v>
      </c>
      <c r="B187" s="64" t="s">
        <v>426</v>
      </c>
      <c r="C187" s="247" t="s">
        <v>427</v>
      </c>
      <c r="D187" s="194">
        <v>46553.15</v>
      </c>
      <c r="E187" s="194">
        <v>76018.509999999995</v>
      </c>
      <c r="F187" s="45">
        <f t="shared" si="26"/>
        <v>163.29401984613284</v>
      </c>
    </row>
    <row r="188" spans="1:6" ht="12.75" customHeight="1" x14ac:dyDescent="0.2">
      <c r="A188" s="63">
        <v>324</v>
      </c>
      <c r="B188" s="64" t="s">
        <v>428</v>
      </c>
      <c r="C188" s="247" t="s">
        <v>429</v>
      </c>
      <c r="D188" s="194">
        <v>0</v>
      </c>
      <c r="E188" s="194">
        <v>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v>0</v>
      </c>
      <c r="E190" s="192">
        <v>0</v>
      </c>
      <c r="F190" s="71" t="str">
        <f>IF(D190&lt;&gt;0,IF(E190/D190&gt;=100,"&gt;&gt;100",E190/D190*100),"-")</f>
        <v>-</v>
      </c>
    </row>
    <row r="191" spans="1:6" ht="12.75" customHeight="1" x14ac:dyDescent="0.2">
      <c r="A191" s="70" t="s">
        <v>434</v>
      </c>
      <c r="B191" s="65" t="s">
        <v>435</v>
      </c>
      <c r="C191" s="277" t="s">
        <v>434</v>
      </c>
      <c r="D191" s="192">
        <v>0</v>
      </c>
      <c r="E191" s="192">
        <v>0</v>
      </c>
      <c r="F191" s="71" t="str">
        <f>IF(D191&lt;&gt;0,IF(E191/D191&gt;=100,"&gt;&gt;100",E191/D191*100),"-")</f>
        <v>-</v>
      </c>
    </row>
    <row r="192" spans="1:6" ht="12.75" customHeight="1" x14ac:dyDescent="0.2">
      <c r="A192" s="70" t="s">
        <v>436</v>
      </c>
      <c r="B192" s="65" t="s">
        <v>437</v>
      </c>
      <c r="C192" s="277" t="s">
        <v>436</v>
      </c>
      <c r="D192" s="192">
        <v>0</v>
      </c>
      <c r="E192" s="192">
        <v>0</v>
      </c>
      <c r="F192" s="71" t="str">
        <f>IF(D192&lt;&gt;0,IF(E192/D192&gt;=100,"&gt;&gt;100",E192/D192*100),"-")</f>
        <v>-</v>
      </c>
    </row>
    <row r="193" spans="1:6" ht="12.75" customHeight="1" x14ac:dyDescent="0.2">
      <c r="A193" s="70" t="s">
        <v>438</v>
      </c>
      <c r="B193" s="65" t="s">
        <v>439</v>
      </c>
      <c r="C193" s="277" t="s">
        <v>438</v>
      </c>
      <c r="D193" s="192">
        <v>0</v>
      </c>
      <c r="E193" s="192">
        <v>0</v>
      </c>
      <c r="F193" s="71" t="str">
        <f>IF(D193&lt;&gt;0,IF(E193/D193&gt;=100,"&gt;&gt;100",E193/D193*100),"-")</f>
        <v>-</v>
      </c>
    </row>
    <row r="194" spans="1:6" ht="12.75" customHeight="1" x14ac:dyDescent="0.2">
      <c r="A194" s="63">
        <v>329</v>
      </c>
      <c r="B194" s="64" t="s">
        <v>440</v>
      </c>
      <c r="C194" s="247" t="s">
        <v>441</v>
      </c>
      <c r="D194" s="60">
        <f t="shared" ref="D194:E194" si="36">SUM(D195:D201)</f>
        <v>248125.58000000002</v>
      </c>
      <c r="E194" s="60">
        <f t="shared" si="36"/>
        <v>360757.89</v>
      </c>
      <c r="F194" s="45">
        <f t="shared" si="26"/>
        <v>145.39326819911111</v>
      </c>
    </row>
    <row r="195" spans="1:6" ht="12.75" customHeight="1" x14ac:dyDescent="0.2">
      <c r="A195" s="63">
        <v>3291</v>
      </c>
      <c r="B195" s="183" t="s">
        <v>442</v>
      </c>
      <c r="C195" s="247" t="s">
        <v>443</v>
      </c>
      <c r="D195" s="194">
        <v>0</v>
      </c>
      <c r="E195" s="194">
        <v>46621.93</v>
      </c>
      <c r="F195" s="45" t="str">
        <f t="shared" si="26"/>
        <v>-</v>
      </c>
    </row>
    <row r="196" spans="1:6" ht="12.75" customHeight="1" x14ac:dyDescent="0.2">
      <c r="A196" s="63">
        <v>3292</v>
      </c>
      <c r="B196" s="64" t="s">
        <v>444</v>
      </c>
      <c r="C196" s="247" t="s">
        <v>445</v>
      </c>
      <c r="D196" s="194">
        <v>5668.86</v>
      </c>
      <c r="E196" s="194">
        <v>5063.72</v>
      </c>
      <c r="F196" s="45">
        <f t="shared" si="26"/>
        <v>89.325190602696154</v>
      </c>
    </row>
    <row r="197" spans="1:6" ht="12.75" customHeight="1" x14ac:dyDescent="0.2">
      <c r="A197" s="63">
        <v>3293</v>
      </c>
      <c r="B197" s="64" t="s">
        <v>446</v>
      </c>
      <c r="C197" s="247" t="s">
        <v>447</v>
      </c>
      <c r="D197" s="194">
        <v>78284.58</v>
      </c>
      <c r="E197" s="194">
        <v>92565.37</v>
      </c>
      <c r="F197" s="45">
        <f t="shared" si="26"/>
        <v>118.24214934793031</v>
      </c>
    </row>
    <row r="198" spans="1:6" ht="12.75" customHeight="1" x14ac:dyDescent="0.2">
      <c r="A198" s="63">
        <v>3294</v>
      </c>
      <c r="B198" s="64" t="s">
        <v>448</v>
      </c>
      <c r="C198" s="247" t="s">
        <v>449</v>
      </c>
      <c r="D198" s="194">
        <v>6992.68</v>
      </c>
      <c r="E198" s="194">
        <v>5803.48</v>
      </c>
      <c r="F198" s="45">
        <f t="shared" si="26"/>
        <v>82.993644782830032</v>
      </c>
    </row>
    <row r="199" spans="1:6" ht="12.75" customHeight="1" x14ac:dyDescent="0.2">
      <c r="A199" s="63">
        <v>3295</v>
      </c>
      <c r="B199" s="64" t="s">
        <v>450</v>
      </c>
      <c r="C199" s="247" t="s">
        <v>451</v>
      </c>
      <c r="D199" s="194">
        <v>44639.59</v>
      </c>
      <c r="E199" s="194">
        <v>53652.480000000003</v>
      </c>
      <c r="F199" s="45">
        <f t="shared" si="26"/>
        <v>120.19035121066301</v>
      </c>
    </row>
    <row r="200" spans="1:6" ht="12.75" customHeight="1" x14ac:dyDescent="0.2">
      <c r="A200" s="63" t="s">
        <v>452</v>
      </c>
      <c r="B200" s="64" t="s">
        <v>453</v>
      </c>
      <c r="C200" s="247" t="s">
        <v>452</v>
      </c>
      <c r="D200" s="194">
        <v>39.82</v>
      </c>
      <c r="E200" s="194">
        <v>0</v>
      </c>
      <c r="F200" s="45">
        <f t="shared" si="26"/>
        <v>0</v>
      </c>
    </row>
    <row r="201" spans="1:6" ht="12.75" customHeight="1" x14ac:dyDescent="0.2">
      <c r="A201" s="63">
        <v>3299</v>
      </c>
      <c r="B201" s="64" t="s">
        <v>454</v>
      </c>
      <c r="C201" s="247" t="s">
        <v>455</v>
      </c>
      <c r="D201" s="194">
        <v>112500.05</v>
      </c>
      <c r="E201" s="194">
        <v>157050.91</v>
      </c>
      <c r="F201" s="45">
        <f t="shared" si="26"/>
        <v>139.60074684411254</v>
      </c>
    </row>
    <row r="202" spans="1:6" ht="12.75" customHeight="1" x14ac:dyDescent="0.2">
      <c r="A202" s="63">
        <v>34</v>
      </c>
      <c r="B202" s="183" t="s">
        <v>456</v>
      </c>
      <c r="C202" s="247" t="s">
        <v>457</v>
      </c>
      <c r="D202" s="60">
        <f t="shared" ref="D202:E202" si="37">D203+D208+D216</f>
        <v>104204.83</v>
      </c>
      <c r="E202" s="60">
        <f t="shared" si="37"/>
        <v>236109.33</v>
      </c>
      <c r="F202" s="45">
        <f t="shared" si="26"/>
        <v>226.58194442618446</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v>0</v>
      </c>
      <c r="F204" s="45" t="str">
        <f t="shared" si="26"/>
        <v>-</v>
      </c>
    </row>
    <row r="205" spans="1:6" ht="12.75" customHeight="1" x14ac:dyDescent="0.2">
      <c r="A205" s="63">
        <v>3412</v>
      </c>
      <c r="B205" s="64" t="s">
        <v>462</v>
      </c>
      <c r="C205" s="247" t="s">
        <v>463</v>
      </c>
      <c r="D205" s="194">
        <v>0</v>
      </c>
      <c r="E205" s="194">
        <v>0</v>
      </c>
      <c r="F205" s="45" t="str">
        <f t="shared" si="26"/>
        <v>-</v>
      </c>
    </row>
    <row r="206" spans="1:6" ht="12.75" customHeight="1" x14ac:dyDescent="0.2">
      <c r="A206" s="63">
        <v>3413</v>
      </c>
      <c r="B206" s="64" t="s">
        <v>464</v>
      </c>
      <c r="C206" s="247" t="s">
        <v>465</v>
      </c>
      <c r="D206" s="194">
        <v>0</v>
      </c>
      <c r="E206" s="194">
        <v>0</v>
      </c>
      <c r="F206" s="45" t="str">
        <f t="shared" si="26"/>
        <v>-</v>
      </c>
    </row>
    <row r="207" spans="1:6" ht="12.75" customHeight="1" x14ac:dyDescent="0.2">
      <c r="A207" s="63">
        <v>3419</v>
      </c>
      <c r="B207" s="64" t="s">
        <v>466</v>
      </c>
      <c r="C207" s="247" t="s">
        <v>467</v>
      </c>
      <c r="D207" s="194">
        <v>0</v>
      </c>
      <c r="E207" s="194">
        <v>0</v>
      </c>
      <c r="F207" s="45" t="str">
        <f t="shared" si="26"/>
        <v>-</v>
      </c>
    </row>
    <row r="208" spans="1:6" ht="12.75" customHeight="1" x14ac:dyDescent="0.2">
      <c r="A208" s="63">
        <v>342</v>
      </c>
      <c r="B208" s="64" t="s">
        <v>468</v>
      </c>
      <c r="C208" s="247" t="s">
        <v>469</v>
      </c>
      <c r="D208" s="60">
        <f t="shared" ref="D208:E208" si="39">SUM(D209:D215)</f>
        <v>88743.24</v>
      </c>
      <c r="E208" s="60">
        <f t="shared" si="39"/>
        <v>217996.24</v>
      </c>
      <c r="F208" s="45">
        <f t="shared" si="26"/>
        <v>245.6482769842525</v>
      </c>
    </row>
    <row r="209" spans="1:6" ht="24" x14ac:dyDescent="0.2">
      <c r="A209" s="63">
        <v>3421</v>
      </c>
      <c r="B209" s="64" t="s">
        <v>470</v>
      </c>
      <c r="C209" s="247" t="s">
        <v>471</v>
      </c>
      <c r="D209" s="194">
        <v>0</v>
      </c>
      <c r="E209" s="194">
        <v>0</v>
      </c>
      <c r="F209" s="45" t="str">
        <f t="shared" si="26"/>
        <v>-</v>
      </c>
    </row>
    <row r="210" spans="1:6" ht="24" x14ac:dyDescent="0.2">
      <c r="A210" s="63">
        <v>3422</v>
      </c>
      <c r="B210" s="183" t="s">
        <v>472</v>
      </c>
      <c r="C210" s="247" t="s">
        <v>473</v>
      </c>
      <c r="D210" s="194">
        <v>0</v>
      </c>
      <c r="E210" s="194">
        <v>0</v>
      </c>
      <c r="F210" s="45" t="str">
        <f t="shared" si="26"/>
        <v>-</v>
      </c>
    </row>
    <row r="211" spans="1:6" ht="24" x14ac:dyDescent="0.2">
      <c r="A211" s="63">
        <v>3423</v>
      </c>
      <c r="B211" s="183" t="s">
        <v>474</v>
      </c>
      <c r="C211" s="247" t="s">
        <v>475</v>
      </c>
      <c r="D211" s="194">
        <v>88743.24</v>
      </c>
      <c r="E211" s="194">
        <v>217996.24</v>
      </c>
      <c r="F211" s="45">
        <f t="shared" si="26"/>
        <v>245.6482769842525</v>
      </c>
    </row>
    <row r="212" spans="1:6" ht="12.75" customHeight="1" x14ac:dyDescent="0.2">
      <c r="A212" s="63">
        <v>3425</v>
      </c>
      <c r="B212" s="64" t="s">
        <v>476</v>
      </c>
      <c r="C212" s="247" t="s">
        <v>477</v>
      </c>
      <c r="D212" s="194">
        <v>0</v>
      </c>
      <c r="E212" s="194">
        <v>0</v>
      </c>
      <c r="F212" s="45" t="str">
        <f t="shared" si="26"/>
        <v>-</v>
      </c>
    </row>
    <row r="213" spans="1:6" ht="12.75" customHeight="1" x14ac:dyDescent="0.2">
      <c r="A213" s="63">
        <v>3426</v>
      </c>
      <c r="B213" s="64" t="s">
        <v>478</v>
      </c>
      <c r="C213" s="247" t="s">
        <v>479</v>
      </c>
      <c r="D213" s="194">
        <v>0</v>
      </c>
      <c r="E213" s="194">
        <v>0</v>
      </c>
      <c r="F213" s="45" t="str">
        <f t="shared" si="26"/>
        <v>-</v>
      </c>
    </row>
    <row r="214" spans="1:6" ht="24" x14ac:dyDescent="0.2">
      <c r="A214" s="63">
        <v>3427</v>
      </c>
      <c r="B214" s="64" t="s">
        <v>480</v>
      </c>
      <c r="C214" s="247" t="s">
        <v>481</v>
      </c>
      <c r="D214" s="194">
        <v>0</v>
      </c>
      <c r="E214" s="194">
        <v>0</v>
      </c>
      <c r="F214" s="45" t="str">
        <f t="shared" si="26"/>
        <v>-</v>
      </c>
    </row>
    <row r="215" spans="1:6" ht="12.75" customHeight="1" x14ac:dyDescent="0.2">
      <c r="A215" s="63">
        <v>3428</v>
      </c>
      <c r="B215" s="64" t="s">
        <v>482</v>
      </c>
      <c r="C215" s="247" t="s">
        <v>483</v>
      </c>
      <c r="D215" s="194">
        <v>0</v>
      </c>
      <c r="E215" s="194">
        <v>0</v>
      </c>
      <c r="F215" s="45" t="str">
        <f t="shared" si="26"/>
        <v>-</v>
      </c>
    </row>
    <row r="216" spans="1:6" ht="12.75" customHeight="1" x14ac:dyDescent="0.2">
      <c r="A216" s="63">
        <v>343</v>
      </c>
      <c r="B216" s="65" t="s">
        <v>484</v>
      </c>
      <c r="C216" s="247" t="s">
        <v>485</v>
      </c>
      <c r="D216" s="60">
        <f t="shared" ref="D216:E216" si="40">SUM(D217:D220)</f>
        <v>15461.59</v>
      </c>
      <c r="E216" s="60">
        <f t="shared" si="40"/>
        <v>18113.09</v>
      </c>
      <c r="F216" s="45">
        <f t="shared" si="26"/>
        <v>117.14894781196502</v>
      </c>
    </row>
    <row r="217" spans="1:6" ht="12.75" customHeight="1" x14ac:dyDescent="0.2">
      <c r="A217" s="63">
        <v>3431</v>
      </c>
      <c r="B217" s="182" t="s">
        <v>486</v>
      </c>
      <c r="C217" s="247" t="s">
        <v>487</v>
      </c>
      <c r="D217" s="194">
        <v>15396.52</v>
      </c>
      <c r="E217" s="194">
        <v>17821.14</v>
      </c>
      <c r="F217" s="45">
        <f t="shared" si="26"/>
        <v>115.74784431806668</v>
      </c>
    </row>
    <row r="218" spans="1:6" ht="12.75" customHeight="1" x14ac:dyDescent="0.2">
      <c r="A218" s="63">
        <v>3432</v>
      </c>
      <c r="B218" s="65" t="s">
        <v>488</v>
      </c>
      <c r="C218" s="247" t="s">
        <v>489</v>
      </c>
      <c r="D218" s="194">
        <v>0</v>
      </c>
      <c r="E218" s="194">
        <v>90.38</v>
      </c>
      <c r="F218" s="45" t="str">
        <f t="shared" si="26"/>
        <v>-</v>
      </c>
    </row>
    <row r="219" spans="1:6" ht="12.75" customHeight="1" x14ac:dyDescent="0.2">
      <c r="A219" s="63">
        <v>3433</v>
      </c>
      <c r="B219" s="65" t="s">
        <v>490</v>
      </c>
      <c r="C219" s="247" t="s">
        <v>491</v>
      </c>
      <c r="D219" s="194">
        <v>65.069999999999993</v>
      </c>
      <c r="E219" s="194">
        <v>0</v>
      </c>
      <c r="F219" s="45">
        <f t="shared" si="26"/>
        <v>0</v>
      </c>
    </row>
    <row r="220" spans="1:6" ht="12.75" customHeight="1" x14ac:dyDescent="0.2">
      <c r="A220" s="63">
        <v>3434</v>
      </c>
      <c r="B220" s="65" t="s">
        <v>492</v>
      </c>
      <c r="C220" s="247" t="s">
        <v>493</v>
      </c>
      <c r="D220" s="194">
        <v>0</v>
      </c>
      <c r="E220" s="194">
        <v>201.57</v>
      </c>
      <c r="F220" s="45" t="str">
        <f t="shared" si="26"/>
        <v>-</v>
      </c>
    </row>
    <row r="221" spans="1:6" ht="12.75" customHeight="1" x14ac:dyDescent="0.2">
      <c r="A221" s="63">
        <v>35</v>
      </c>
      <c r="B221" s="65" t="s">
        <v>494</v>
      </c>
      <c r="C221" s="247" t="s">
        <v>495</v>
      </c>
      <c r="D221" s="60">
        <f t="shared" ref="D221:E221" si="41">D222+D225+D229</f>
        <v>317636.10000000003</v>
      </c>
      <c r="E221" s="60">
        <f t="shared" si="41"/>
        <v>390458.25</v>
      </c>
      <c r="F221" s="45">
        <f t="shared" si="26"/>
        <v>122.92628262341717</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v>0</v>
      </c>
      <c r="F223" s="45" t="str">
        <f t="shared" si="26"/>
        <v>-</v>
      </c>
    </row>
    <row r="224" spans="1:6" ht="12.75" customHeight="1" x14ac:dyDescent="0.2">
      <c r="A224" s="63">
        <v>3512</v>
      </c>
      <c r="B224" s="65" t="s">
        <v>500</v>
      </c>
      <c r="C224" s="247" t="s">
        <v>501</v>
      </c>
      <c r="D224" s="194">
        <v>0</v>
      </c>
      <c r="E224" s="194">
        <v>0</v>
      </c>
      <c r="F224" s="45" t="str">
        <f t="shared" si="26"/>
        <v>-</v>
      </c>
    </row>
    <row r="225" spans="1:6" ht="36" x14ac:dyDescent="0.2">
      <c r="A225" s="63">
        <v>352</v>
      </c>
      <c r="B225" s="65" t="s">
        <v>502</v>
      </c>
      <c r="C225" s="247" t="s">
        <v>503</v>
      </c>
      <c r="D225" s="60">
        <f t="shared" ref="D225:E225" si="43">SUM(D226:D228)</f>
        <v>317636.10000000003</v>
      </c>
      <c r="E225" s="60">
        <f t="shared" si="43"/>
        <v>390458.25</v>
      </c>
      <c r="F225" s="45">
        <f t="shared" si="26"/>
        <v>122.92628262341717</v>
      </c>
    </row>
    <row r="226" spans="1:6" ht="12.75" customHeight="1" x14ac:dyDescent="0.2">
      <c r="A226" s="63">
        <v>3521</v>
      </c>
      <c r="B226" s="65" t="s">
        <v>504</v>
      </c>
      <c r="C226" s="247" t="s">
        <v>505</v>
      </c>
      <c r="D226" s="194">
        <v>0</v>
      </c>
      <c r="E226" s="194">
        <v>0</v>
      </c>
      <c r="F226" s="45" t="str">
        <f t="shared" si="26"/>
        <v>-</v>
      </c>
    </row>
    <row r="227" spans="1:6" ht="12.75" customHeight="1" x14ac:dyDescent="0.2">
      <c r="A227" s="63">
        <v>3522</v>
      </c>
      <c r="B227" s="65" t="s">
        <v>506</v>
      </c>
      <c r="C227" s="247" t="s">
        <v>507</v>
      </c>
      <c r="D227" s="194">
        <v>42390.07</v>
      </c>
      <c r="E227" s="194">
        <v>340168.57</v>
      </c>
      <c r="F227" s="45">
        <f t="shared" si="26"/>
        <v>802.47230070627393</v>
      </c>
    </row>
    <row r="228" spans="1:6" ht="12.75" customHeight="1" x14ac:dyDescent="0.2">
      <c r="A228" s="63">
        <v>3523</v>
      </c>
      <c r="B228" s="64" t="s">
        <v>508</v>
      </c>
      <c r="C228" s="247" t="s">
        <v>509</v>
      </c>
      <c r="D228" s="194">
        <v>275246.03000000003</v>
      </c>
      <c r="E228" s="194">
        <v>50289.68</v>
      </c>
      <c r="F228" s="45">
        <f t="shared" si="26"/>
        <v>18.270810300152192</v>
      </c>
    </row>
    <row r="229" spans="1:6" ht="24" x14ac:dyDescent="0.2">
      <c r="A229" s="63" t="s">
        <v>510</v>
      </c>
      <c r="B229" s="64" t="s">
        <v>511</v>
      </c>
      <c r="C229" s="247" t="s">
        <v>510</v>
      </c>
      <c r="D229" s="194">
        <v>0</v>
      </c>
      <c r="E229" s="194">
        <v>0</v>
      </c>
      <c r="F229" s="45" t="str">
        <f t="shared" si="26"/>
        <v>-</v>
      </c>
    </row>
    <row r="230" spans="1:6" ht="24" x14ac:dyDescent="0.2">
      <c r="A230" s="63">
        <v>36</v>
      </c>
      <c r="B230" s="65" t="s">
        <v>512</v>
      </c>
      <c r="C230" s="247" t="s">
        <v>513</v>
      </c>
      <c r="D230" s="60">
        <f>D231+D234+D237+D242+D246+D250+D254+D257</f>
        <v>2331125.79</v>
      </c>
      <c r="E230" s="60">
        <f>E231+E234+E237+E242+E246+E250+E254+E257</f>
        <v>2769762.24</v>
      </c>
      <c r="F230" s="45">
        <f t="shared" ref="F230:F245" si="44">IF(D230&lt;&gt;0,IF(E230/D230&gt;=100,"&gt;&gt;100",E230/D230*100),"-")</f>
        <v>118.81650710921096</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v>0</v>
      </c>
      <c r="F232" s="45" t="str">
        <f t="shared" si="44"/>
        <v>-</v>
      </c>
    </row>
    <row r="233" spans="1:6" ht="12.75" customHeight="1" x14ac:dyDescent="0.2">
      <c r="A233" s="63">
        <v>3612</v>
      </c>
      <c r="B233" s="64" t="s">
        <v>518</v>
      </c>
      <c r="C233" s="247" t="s">
        <v>519</v>
      </c>
      <c r="D233" s="194">
        <v>0</v>
      </c>
      <c r="E233" s="194">
        <v>0</v>
      </c>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v>0</v>
      </c>
      <c r="F235" s="45" t="str">
        <f t="shared" si="44"/>
        <v>-</v>
      </c>
    </row>
    <row r="236" spans="1:6" ht="24" x14ac:dyDescent="0.2">
      <c r="A236" s="63">
        <v>3622</v>
      </c>
      <c r="B236" s="65" t="s">
        <v>524</v>
      </c>
      <c r="C236" s="247" t="s">
        <v>525</v>
      </c>
      <c r="D236" s="194">
        <v>0</v>
      </c>
      <c r="E236" s="194">
        <v>0</v>
      </c>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v>0</v>
      </c>
      <c r="F238" s="45" t="str">
        <f t="shared" si="44"/>
        <v>-</v>
      </c>
    </row>
    <row r="239" spans="1:6" ht="12" x14ac:dyDescent="0.2">
      <c r="A239" s="63">
        <v>3632</v>
      </c>
      <c r="B239" s="65" t="s">
        <v>530</v>
      </c>
      <c r="C239" s="247" t="s">
        <v>531</v>
      </c>
      <c r="D239" s="194">
        <v>0</v>
      </c>
      <c r="E239" s="194">
        <v>0</v>
      </c>
      <c r="F239" s="45" t="str">
        <f t="shared" si="44"/>
        <v>-</v>
      </c>
    </row>
    <row r="240" spans="1:6" ht="24" x14ac:dyDescent="0.2">
      <c r="A240" s="63" t="s">
        <v>532</v>
      </c>
      <c r="B240" s="65" t="s">
        <v>533</v>
      </c>
      <c r="C240" s="248" t="s">
        <v>532</v>
      </c>
      <c r="D240" s="194">
        <v>0</v>
      </c>
      <c r="E240" s="194">
        <v>0</v>
      </c>
      <c r="F240" s="45" t="str">
        <f t="shared" si="44"/>
        <v>-</v>
      </c>
    </row>
    <row r="241" spans="1:6" ht="24" x14ac:dyDescent="0.2">
      <c r="A241" s="63" t="s">
        <v>534</v>
      </c>
      <c r="B241" s="65" t="s">
        <v>535</v>
      </c>
      <c r="C241" s="248" t="s">
        <v>534</v>
      </c>
      <c r="D241" s="194">
        <v>0</v>
      </c>
      <c r="E241" s="194">
        <v>0</v>
      </c>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183</v>
      </c>
      <c r="C243" s="277" t="s">
        <v>538</v>
      </c>
      <c r="D243" s="192"/>
      <c r="E243" s="192">
        <v>0</v>
      </c>
      <c r="F243" s="71" t="str">
        <f t="shared" si="44"/>
        <v>-</v>
      </c>
    </row>
    <row r="244" spans="1:6" ht="12" x14ac:dyDescent="0.2">
      <c r="A244" s="70" t="s">
        <v>539</v>
      </c>
      <c r="B244" s="65" t="s">
        <v>185</v>
      </c>
      <c r="C244" s="277" t="s">
        <v>539</v>
      </c>
      <c r="D244" s="192"/>
      <c r="E244" s="192">
        <v>0</v>
      </c>
      <c r="F244" s="71" t="str">
        <f t="shared" si="44"/>
        <v>-</v>
      </c>
    </row>
    <row r="245" spans="1:6" ht="12" x14ac:dyDescent="0.2">
      <c r="A245" s="70" t="s">
        <v>540</v>
      </c>
      <c r="B245" s="65" t="s">
        <v>188</v>
      </c>
      <c r="C245" s="277" t="s">
        <v>540</v>
      </c>
      <c r="D245" s="192"/>
      <c r="E245" s="192">
        <v>0</v>
      </c>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v>0</v>
      </c>
      <c r="F247" s="45" t="str">
        <f t="shared" si="49"/>
        <v>-</v>
      </c>
    </row>
    <row r="248" spans="1:6" ht="12.75" customHeight="1" x14ac:dyDescent="0.2">
      <c r="A248" s="63" t="s">
        <v>545</v>
      </c>
      <c r="B248" s="64" t="s">
        <v>546</v>
      </c>
      <c r="C248" s="247" t="s">
        <v>545</v>
      </c>
      <c r="D248" s="194">
        <v>0</v>
      </c>
      <c r="E248" s="194">
        <v>0</v>
      </c>
      <c r="F248" s="45" t="str">
        <f t="shared" si="49"/>
        <v>-</v>
      </c>
    </row>
    <row r="249" spans="1:6" ht="12.75" customHeight="1" x14ac:dyDescent="0.2">
      <c r="A249" s="63" t="s">
        <v>547</v>
      </c>
      <c r="B249" s="64" t="s">
        <v>548</v>
      </c>
      <c r="C249" s="248" t="s">
        <v>547</v>
      </c>
      <c r="D249" s="194">
        <v>0</v>
      </c>
      <c r="E249" s="194">
        <v>0</v>
      </c>
      <c r="F249" s="45" t="str">
        <f t="shared" si="49"/>
        <v>-</v>
      </c>
    </row>
    <row r="250" spans="1:6" ht="24" x14ac:dyDescent="0.2">
      <c r="A250" s="63" t="s">
        <v>549</v>
      </c>
      <c r="B250" s="64" t="s">
        <v>550</v>
      </c>
      <c r="C250" s="247" t="s">
        <v>549</v>
      </c>
      <c r="D250" s="60">
        <f t="shared" ref="D250:E250" si="50">SUM(D251:D253)</f>
        <v>2331125.79</v>
      </c>
      <c r="E250" s="60">
        <f t="shared" si="50"/>
        <v>2769762.24</v>
      </c>
      <c r="F250" s="45">
        <f t="shared" ref="F250:F253" si="51">IF(D250&lt;&gt;0,IF(E250/D250&gt;=100,"&gt;&gt;100",E250/D250*100),"-")</f>
        <v>118.81650710921096</v>
      </c>
    </row>
    <row r="251" spans="1:6" ht="24" x14ac:dyDescent="0.2">
      <c r="A251" s="63">
        <v>3672</v>
      </c>
      <c r="B251" s="64" t="s">
        <v>551</v>
      </c>
      <c r="C251" s="247" t="s">
        <v>552</v>
      </c>
      <c r="D251" s="194">
        <v>2218099.62</v>
      </c>
      <c r="E251" s="194">
        <v>2699374.45</v>
      </c>
      <c r="F251" s="45">
        <f t="shared" si="51"/>
        <v>121.69762014566325</v>
      </c>
    </row>
    <row r="252" spans="1:6" ht="24" x14ac:dyDescent="0.2">
      <c r="A252" s="63">
        <v>3673</v>
      </c>
      <c r="B252" s="64" t="s">
        <v>553</v>
      </c>
      <c r="C252" s="247" t="s">
        <v>554</v>
      </c>
      <c r="D252" s="194">
        <v>113026.17</v>
      </c>
      <c r="E252" s="194">
        <v>70387.789999999994</v>
      </c>
      <c r="F252" s="45">
        <f t="shared" si="51"/>
        <v>62.275657044735745</v>
      </c>
    </row>
    <row r="253" spans="1:6" ht="24" x14ac:dyDescent="0.2">
      <c r="A253" s="63">
        <v>3674</v>
      </c>
      <c r="B253" s="64" t="s">
        <v>555</v>
      </c>
      <c r="C253" s="247" t="s">
        <v>556</v>
      </c>
      <c r="D253" s="194">
        <v>0</v>
      </c>
      <c r="E253" s="194">
        <v>0</v>
      </c>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204</v>
      </c>
      <c r="C255" s="247" t="s">
        <v>559</v>
      </c>
      <c r="D255" s="194">
        <v>0</v>
      </c>
      <c r="E255" s="194">
        <v>0</v>
      </c>
      <c r="F255" s="45" t="str">
        <f t="shared" si="53"/>
        <v>-</v>
      </c>
    </row>
    <row r="256" spans="1:6" ht="12.75" customHeight="1" x14ac:dyDescent="0.2">
      <c r="A256" s="63" t="s">
        <v>560</v>
      </c>
      <c r="B256" s="220" t="s">
        <v>206</v>
      </c>
      <c r="C256" s="247" t="s">
        <v>560</v>
      </c>
      <c r="D256" s="194">
        <v>0</v>
      </c>
      <c r="E256" s="194">
        <v>0</v>
      </c>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209</v>
      </c>
      <c r="C258" s="247" t="s">
        <v>563</v>
      </c>
      <c r="D258" s="194">
        <v>0</v>
      </c>
      <c r="E258" s="194">
        <v>0</v>
      </c>
      <c r="F258" s="45" t="str">
        <f t="shared" si="53"/>
        <v>-</v>
      </c>
    </row>
    <row r="259" spans="1:6" ht="12.75" customHeight="1" x14ac:dyDescent="0.2">
      <c r="A259" s="63" t="s">
        <v>564</v>
      </c>
      <c r="B259" s="64" t="s">
        <v>211</v>
      </c>
      <c r="C259" s="247" t="s">
        <v>564</v>
      </c>
      <c r="D259" s="194">
        <v>0</v>
      </c>
      <c r="E259" s="194">
        <v>0</v>
      </c>
      <c r="F259" s="45" t="str">
        <f t="shared" si="53"/>
        <v>-</v>
      </c>
    </row>
    <row r="260" spans="1:6" ht="24" x14ac:dyDescent="0.2">
      <c r="A260" s="63" t="s">
        <v>565</v>
      </c>
      <c r="B260" s="64" t="s">
        <v>213</v>
      </c>
      <c r="C260" s="247" t="s">
        <v>565</v>
      </c>
      <c r="D260" s="194">
        <v>0</v>
      </c>
      <c r="E260" s="194">
        <v>0</v>
      </c>
      <c r="F260" s="45" t="str">
        <f t="shared" si="53"/>
        <v>-</v>
      </c>
    </row>
    <row r="261" spans="1:6" ht="24" x14ac:dyDescent="0.2">
      <c r="A261" s="63" t="s">
        <v>566</v>
      </c>
      <c r="B261" s="64" t="s">
        <v>215</v>
      </c>
      <c r="C261" s="247" t="s">
        <v>566</v>
      </c>
      <c r="D261" s="194">
        <v>0</v>
      </c>
      <c r="E261" s="194">
        <v>0</v>
      </c>
      <c r="F261" s="45" t="str">
        <f t="shared" si="53"/>
        <v>-</v>
      </c>
    </row>
    <row r="262" spans="1:6" ht="24" x14ac:dyDescent="0.2">
      <c r="A262" s="63">
        <v>37</v>
      </c>
      <c r="B262" s="64" t="s">
        <v>567</v>
      </c>
      <c r="C262" s="247" t="s">
        <v>568</v>
      </c>
      <c r="D262" s="60">
        <f t="shared" ref="D262:E262" si="55">D263+D269</f>
        <v>581383.93000000005</v>
      </c>
      <c r="E262" s="60">
        <f t="shared" si="55"/>
        <v>630410.80999999994</v>
      </c>
      <c r="F262" s="45">
        <f t="shared" ref="F262:F268" si="56">IF(D262&lt;&gt;0,IF(E262/D262&gt;=100,"&gt;&gt;100",E262/D262*100),"-")</f>
        <v>108.43278898334874</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v>0</v>
      </c>
      <c r="F264" s="45" t="str">
        <f t="shared" si="56"/>
        <v>-</v>
      </c>
    </row>
    <row r="265" spans="1:6" ht="24" x14ac:dyDescent="0.2">
      <c r="A265" s="63">
        <v>3712</v>
      </c>
      <c r="B265" s="64" t="s">
        <v>573</v>
      </c>
      <c r="C265" s="247" t="s">
        <v>574</v>
      </c>
      <c r="D265" s="194">
        <v>0</v>
      </c>
      <c r="E265" s="194">
        <v>0</v>
      </c>
      <c r="F265" s="45" t="str">
        <f t="shared" si="56"/>
        <v>-</v>
      </c>
    </row>
    <row r="266" spans="1:6" ht="24" x14ac:dyDescent="0.2">
      <c r="A266" s="63" t="s">
        <v>575</v>
      </c>
      <c r="B266" s="64" t="s">
        <v>576</v>
      </c>
      <c r="C266" s="247" t="s">
        <v>575</v>
      </c>
      <c r="D266" s="194">
        <v>0</v>
      </c>
      <c r="E266" s="194">
        <v>0</v>
      </c>
      <c r="F266" s="45" t="str">
        <f t="shared" si="56"/>
        <v>-</v>
      </c>
    </row>
    <row r="267" spans="1:6" ht="24" x14ac:dyDescent="0.2">
      <c r="A267" s="63" t="s">
        <v>577</v>
      </c>
      <c r="B267" s="64" t="s">
        <v>578</v>
      </c>
      <c r="C267" s="247" t="s">
        <v>577</v>
      </c>
      <c r="D267" s="194">
        <v>0</v>
      </c>
      <c r="E267" s="194">
        <v>0</v>
      </c>
      <c r="F267" s="45" t="str">
        <f t="shared" si="56"/>
        <v>-</v>
      </c>
    </row>
    <row r="268" spans="1:6" ht="12.75" customHeight="1" x14ac:dyDescent="0.2">
      <c r="A268" s="63" t="s">
        <v>579</v>
      </c>
      <c r="B268" s="65" t="s">
        <v>580</v>
      </c>
      <c r="C268" s="247" t="s">
        <v>579</v>
      </c>
      <c r="D268" s="194">
        <v>0</v>
      </c>
      <c r="E268" s="194">
        <v>0</v>
      </c>
      <c r="F268" s="45" t="str">
        <f t="shared" si="56"/>
        <v>-</v>
      </c>
    </row>
    <row r="269" spans="1:6" ht="12.75" customHeight="1" x14ac:dyDescent="0.2">
      <c r="A269" s="63">
        <v>372</v>
      </c>
      <c r="B269" s="182" t="s">
        <v>581</v>
      </c>
      <c r="C269" s="247" t="s">
        <v>582</v>
      </c>
      <c r="D269" s="60">
        <f t="shared" ref="D269:E269" si="58">SUM(D270:D272)</f>
        <v>581383.93000000005</v>
      </c>
      <c r="E269" s="60">
        <f t="shared" si="58"/>
        <v>630410.80999999994</v>
      </c>
      <c r="F269" s="45">
        <f t="shared" ref="F269:F272" si="59">IF(D269&lt;&gt;0,IF(E269/D269&gt;=100,"&gt;&gt;100",E269/D269*100),"-")</f>
        <v>108.43278898334874</v>
      </c>
    </row>
    <row r="270" spans="1:6" ht="12.75" customHeight="1" x14ac:dyDescent="0.2">
      <c r="A270" s="63">
        <v>3721</v>
      </c>
      <c r="B270" s="65" t="s">
        <v>583</v>
      </c>
      <c r="C270" s="247" t="s">
        <v>584</v>
      </c>
      <c r="D270" s="194">
        <v>580583.93000000005</v>
      </c>
      <c r="E270" s="194">
        <v>625771.82999999996</v>
      </c>
      <c r="F270" s="45">
        <f t="shared" si="59"/>
        <v>107.7831813222939</v>
      </c>
    </row>
    <row r="271" spans="1:6" ht="12.75" customHeight="1" x14ac:dyDescent="0.2">
      <c r="A271" s="63">
        <v>3722</v>
      </c>
      <c r="B271" s="65" t="s">
        <v>585</v>
      </c>
      <c r="C271" s="247" t="s">
        <v>586</v>
      </c>
      <c r="D271" s="194">
        <v>800</v>
      </c>
      <c r="E271" s="194">
        <v>4638.9799999999996</v>
      </c>
      <c r="F271" s="45">
        <f t="shared" si="59"/>
        <v>579.87249999999995</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1183969.73</v>
      </c>
      <c r="E273" s="60">
        <f t="shared" si="60"/>
        <v>1364034.7699999998</v>
      </c>
      <c r="F273" s="45">
        <f t="shared" ref="F273:F277" si="61">IF(D273&lt;&gt;0,IF(E273/D273&gt;=100,"&gt;&gt;100",E273/D273*100),"-")</f>
        <v>115.20858476677438</v>
      </c>
    </row>
    <row r="274" spans="1:6" ht="12.75" customHeight="1" x14ac:dyDescent="0.2">
      <c r="A274" s="63">
        <v>381</v>
      </c>
      <c r="B274" s="64" t="s">
        <v>591</v>
      </c>
      <c r="C274" s="247" t="s">
        <v>592</v>
      </c>
      <c r="D274" s="60">
        <f t="shared" ref="D274:E274" si="62">SUM(D275:D277)</f>
        <v>834099.39</v>
      </c>
      <c r="E274" s="60">
        <f t="shared" si="62"/>
        <v>1249149.67</v>
      </c>
      <c r="F274" s="45">
        <f t="shared" si="61"/>
        <v>149.76029055722003</v>
      </c>
    </row>
    <row r="275" spans="1:6" ht="12.75" customHeight="1" x14ac:dyDescent="0.2">
      <c r="A275" s="63">
        <v>3811</v>
      </c>
      <c r="B275" s="64" t="s">
        <v>593</v>
      </c>
      <c r="C275" s="247" t="s">
        <v>594</v>
      </c>
      <c r="D275" s="194">
        <v>834099.39</v>
      </c>
      <c r="E275" s="194">
        <v>1249149.67</v>
      </c>
      <c r="F275" s="45">
        <f t="shared" si="61"/>
        <v>149.76029055722003</v>
      </c>
    </row>
    <row r="276" spans="1:6" ht="12.75" customHeight="1" x14ac:dyDescent="0.2">
      <c r="A276" s="63">
        <v>3812</v>
      </c>
      <c r="B276" s="64" t="s">
        <v>595</v>
      </c>
      <c r="C276" s="247" t="s">
        <v>596</v>
      </c>
      <c r="D276" s="194">
        <v>0</v>
      </c>
      <c r="E276" s="194">
        <v>0</v>
      </c>
      <c r="F276" s="45" t="str">
        <f t="shared" si="61"/>
        <v>-</v>
      </c>
    </row>
    <row r="277" spans="1:6" ht="12.75" customHeight="1" x14ac:dyDescent="0.2">
      <c r="A277" s="63" t="s">
        <v>597</v>
      </c>
      <c r="B277" s="64" t="s">
        <v>598</v>
      </c>
      <c r="C277" s="247" t="s">
        <v>597</v>
      </c>
      <c r="D277" s="194">
        <v>0</v>
      </c>
      <c r="E277" s="194">
        <v>0</v>
      </c>
      <c r="F277" s="45" t="str">
        <f t="shared" si="61"/>
        <v>-</v>
      </c>
    </row>
    <row r="278" spans="1:6" ht="12.75" customHeight="1" x14ac:dyDescent="0.2">
      <c r="A278" s="63">
        <v>382</v>
      </c>
      <c r="B278" s="65" t="s">
        <v>599</v>
      </c>
      <c r="C278" s="247" t="s">
        <v>600</v>
      </c>
      <c r="D278" s="60">
        <f t="shared" ref="D278:E278" si="63">SUM(D279:D282)</f>
        <v>11695.24</v>
      </c>
      <c r="E278" s="60">
        <f t="shared" si="63"/>
        <v>16758.88</v>
      </c>
      <c r="F278" s="45">
        <f t="shared" ref="F278:F282" si="64">IF(D278&lt;&gt;0,IF(E278/D278&gt;=100,"&gt;&gt;100",E278/D278*100),"-")</f>
        <v>143.29658903964349</v>
      </c>
    </row>
    <row r="279" spans="1:6" ht="12.75" customHeight="1" x14ac:dyDescent="0.2">
      <c r="A279" s="63">
        <v>3821</v>
      </c>
      <c r="B279" s="64" t="s">
        <v>601</v>
      </c>
      <c r="C279" s="247" t="s">
        <v>602</v>
      </c>
      <c r="D279" s="194">
        <v>11695.24</v>
      </c>
      <c r="E279" s="194">
        <v>16758.88</v>
      </c>
      <c r="F279" s="45">
        <f t="shared" si="64"/>
        <v>143.29658903964349</v>
      </c>
    </row>
    <row r="280" spans="1:6" ht="12.75" customHeight="1" x14ac:dyDescent="0.2">
      <c r="A280" s="63">
        <v>3822</v>
      </c>
      <c r="B280" s="64" t="s">
        <v>603</v>
      </c>
      <c r="C280" s="247" t="s">
        <v>604</v>
      </c>
      <c r="D280" s="194">
        <v>0</v>
      </c>
      <c r="E280" s="194">
        <v>0</v>
      </c>
      <c r="F280" s="45" t="str">
        <f t="shared" si="64"/>
        <v>-</v>
      </c>
    </row>
    <row r="281" spans="1:6" ht="12.75" customHeight="1" x14ac:dyDescent="0.2">
      <c r="A281" s="63" t="s">
        <v>605</v>
      </c>
      <c r="B281" s="64" t="s">
        <v>606</v>
      </c>
      <c r="C281" s="247" t="s">
        <v>605</v>
      </c>
      <c r="D281" s="194">
        <v>0</v>
      </c>
      <c r="E281" s="194">
        <v>0</v>
      </c>
      <c r="F281" s="45" t="str">
        <f t="shared" si="64"/>
        <v>-</v>
      </c>
    </row>
    <row r="282" spans="1:6" ht="24" x14ac:dyDescent="0.2">
      <c r="A282" s="63" t="s">
        <v>607</v>
      </c>
      <c r="B282" s="64" t="s">
        <v>608</v>
      </c>
      <c r="C282" s="248" t="s">
        <v>607</v>
      </c>
      <c r="D282" s="194">
        <v>0</v>
      </c>
      <c r="E282" s="194">
        <v>0</v>
      </c>
      <c r="F282" s="45" t="str">
        <f t="shared" si="64"/>
        <v>-</v>
      </c>
    </row>
    <row r="283" spans="1:6" ht="12.75" customHeight="1" x14ac:dyDescent="0.2">
      <c r="A283" s="63">
        <v>383</v>
      </c>
      <c r="B283" s="64" t="s">
        <v>609</v>
      </c>
      <c r="C283" s="247" t="s">
        <v>610</v>
      </c>
      <c r="D283" s="60">
        <f t="shared" ref="D283:E283" si="65">SUM(D284:D288)</f>
        <v>1420.75</v>
      </c>
      <c r="E283" s="60">
        <f t="shared" si="65"/>
        <v>0</v>
      </c>
      <c r="F283" s="45">
        <f t="shared" ref="F283:F294" si="66">IF(D283&lt;&gt;0,IF(E283/D283&gt;=100,"&gt;&gt;100",E283/D283*100),"-")</f>
        <v>0</v>
      </c>
    </row>
    <row r="284" spans="1:6" ht="12.75" customHeight="1" x14ac:dyDescent="0.2">
      <c r="A284" s="63">
        <v>3831</v>
      </c>
      <c r="B284" s="64" t="s">
        <v>611</v>
      </c>
      <c r="C284" s="247" t="s">
        <v>612</v>
      </c>
      <c r="D284" s="194">
        <v>1420.75</v>
      </c>
      <c r="E284" s="194">
        <v>0</v>
      </c>
      <c r="F284" s="45">
        <f t="shared" si="66"/>
        <v>0</v>
      </c>
    </row>
    <row r="285" spans="1:6" ht="12.75" customHeight="1" x14ac:dyDescent="0.2">
      <c r="A285" s="63">
        <v>3832</v>
      </c>
      <c r="B285" s="64" t="s">
        <v>613</v>
      </c>
      <c r="C285" s="247" t="s">
        <v>614</v>
      </c>
      <c r="D285" s="194">
        <v>0</v>
      </c>
      <c r="E285" s="194">
        <v>0</v>
      </c>
      <c r="F285" s="45" t="str">
        <f t="shared" si="66"/>
        <v>-</v>
      </c>
    </row>
    <row r="286" spans="1:6" ht="12.75" customHeight="1" x14ac:dyDescent="0.2">
      <c r="A286" s="63">
        <v>3833</v>
      </c>
      <c r="B286" s="64" t="s">
        <v>615</v>
      </c>
      <c r="C286" s="247" t="s">
        <v>616</v>
      </c>
      <c r="D286" s="194">
        <v>0</v>
      </c>
      <c r="E286" s="194">
        <v>0</v>
      </c>
      <c r="F286" s="45" t="str">
        <f t="shared" si="66"/>
        <v>-</v>
      </c>
    </row>
    <row r="287" spans="1:6" ht="12.75" customHeight="1" x14ac:dyDescent="0.2">
      <c r="A287" s="63">
        <v>3834</v>
      </c>
      <c r="B287" s="64" t="s">
        <v>617</v>
      </c>
      <c r="C287" s="247" t="s">
        <v>618</v>
      </c>
      <c r="D287" s="194">
        <v>0</v>
      </c>
      <c r="E287" s="194">
        <v>0</v>
      </c>
      <c r="F287" s="45" t="str">
        <f t="shared" si="66"/>
        <v>-</v>
      </c>
    </row>
    <row r="288" spans="1:6" ht="12.75" customHeight="1" x14ac:dyDescent="0.2">
      <c r="A288" s="63" t="s">
        <v>619</v>
      </c>
      <c r="B288" s="64" t="s">
        <v>353</v>
      </c>
      <c r="C288" s="247" t="s">
        <v>619</v>
      </c>
      <c r="D288" s="194">
        <v>0</v>
      </c>
      <c r="E288" s="194">
        <v>0</v>
      </c>
      <c r="F288" s="45" t="str">
        <f t="shared" si="66"/>
        <v>-</v>
      </c>
    </row>
    <row r="289" spans="1:6" ht="12.75" customHeight="1" x14ac:dyDescent="0.2">
      <c r="A289" s="63">
        <v>386</v>
      </c>
      <c r="B289" s="65" t="s">
        <v>620</v>
      </c>
      <c r="C289" s="247" t="s">
        <v>621</v>
      </c>
      <c r="D289" s="60">
        <f t="shared" ref="D289:E289" si="67">SUM(D290:D294)</f>
        <v>336754.35</v>
      </c>
      <c r="E289" s="60">
        <f t="shared" si="67"/>
        <v>98126.22</v>
      </c>
      <c r="F289" s="45">
        <f t="shared" si="66"/>
        <v>29.138812906202993</v>
      </c>
    </row>
    <row r="290" spans="1:6" ht="24" x14ac:dyDescent="0.2">
      <c r="A290" s="63">
        <v>3861</v>
      </c>
      <c r="B290" s="64" t="s">
        <v>622</v>
      </c>
      <c r="C290" s="247" t="s">
        <v>623</v>
      </c>
      <c r="D290" s="194">
        <v>336754.35</v>
      </c>
      <c r="E290" s="194">
        <v>98126.22</v>
      </c>
      <c r="F290" s="45">
        <f t="shared" si="66"/>
        <v>29.138812906202993</v>
      </c>
    </row>
    <row r="291" spans="1:6" ht="24" x14ac:dyDescent="0.2">
      <c r="A291" s="63">
        <v>3862</v>
      </c>
      <c r="B291" s="65" t="s">
        <v>624</v>
      </c>
      <c r="C291" s="247" t="s">
        <v>625</v>
      </c>
      <c r="D291" s="194">
        <v>0</v>
      </c>
      <c r="E291" s="194">
        <v>0</v>
      </c>
      <c r="F291" s="45" t="str">
        <f t="shared" si="66"/>
        <v>-</v>
      </c>
    </row>
    <row r="292" spans="1:6" ht="12.75" customHeight="1" x14ac:dyDescent="0.2">
      <c r="A292" s="63">
        <v>3863</v>
      </c>
      <c r="B292" s="65" t="s">
        <v>626</v>
      </c>
      <c r="C292" s="247" t="s">
        <v>627</v>
      </c>
      <c r="D292" s="194">
        <v>0</v>
      </c>
      <c r="E292" s="194">
        <v>0</v>
      </c>
      <c r="F292" s="45" t="str">
        <f t="shared" si="66"/>
        <v>-</v>
      </c>
    </row>
    <row r="293" spans="1:6" ht="12.75" customHeight="1" x14ac:dyDescent="0.2">
      <c r="A293" s="63" t="s">
        <v>628</v>
      </c>
      <c r="B293" s="65" t="s">
        <v>629</v>
      </c>
      <c r="C293" s="247" t="s">
        <v>628</v>
      </c>
      <c r="D293" s="194">
        <v>0</v>
      </c>
      <c r="E293" s="194">
        <v>0</v>
      </c>
      <c r="F293" s="45" t="str">
        <f t="shared" si="66"/>
        <v>-</v>
      </c>
    </row>
    <row r="294" spans="1:6" ht="24" x14ac:dyDescent="0.2">
      <c r="A294" s="63" t="s">
        <v>630</v>
      </c>
      <c r="B294" s="65" t="s">
        <v>631</v>
      </c>
      <c r="C294" s="248" t="s">
        <v>630</v>
      </c>
      <c r="D294" s="194">
        <v>0</v>
      </c>
      <c r="E294" s="194">
        <v>0</v>
      </c>
      <c r="F294" s="45" t="str">
        <f t="shared" si="66"/>
        <v>-</v>
      </c>
    </row>
    <row r="295" spans="1:6" ht="12.75" customHeight="1" x14ac:dyDescent="0.2">
      <c r="A295" s="63" t="s">
        <v>632</v>
      </c>
      <c r="B295" s="64" t="s">
        <v>633</v>
      </c>
      <c r="C295" s="247" t="s">
        <v>634</v>
      </c>
      <c r="D295" s="194">
        <v>0</v>
      </c>
      <c r="E295" s="194">
        <v>0</v>
      </c>
      <c r="F295" s="45" t="str">
        <f t="shared" ref="F295:F306" si="68">IF(D295&lt;&gt;0,IF(E295/D295&gt;=100,"&gt;&gt;100",E295/D295*100),"-")</f>
        <v>-</v>
      </c>
    </row>
    <row r="296" spans="1:6" ht="12.75" customHeight="1" x14ac:dyDescent="0.2">
      <c r="A296" s="63" t="s">
        <v>632</v>
      </c>
      <c r="B296" s="64" t="s">
        <v>635</v>
      </c>
      <c r="C296" s="247" t="s">
        <v>636</v>
      </c>
      <c r="D296" s="194">
        <v>0</v>
      </c>
      <c r="E296" s="194">
        <v>0</v>
      </c>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7152930.1899999995</v>
      </c>
      <c r="E299" s="60">
        <f>E152-E297+E298</f>
        <v>8714002.8699999992</v>
      </c>
      <c r="F299" s="45">
        <f t="shared" si="68"/>
        <v>121.82424039566924</v>
      </c>
    </row>
    <row r="300" spans="1:6" ht="12.75" customHeight="1" x14ac:dyDescent="0.2">
      <c r="A300" s="63" t="s">
        <v>632</v>
      </c>
      <c r="B300" s="64" t="s">
        <v>643</v>
      </c>
      <c r="C300" s="247" t="s">
        <v>644</v>
      </c>
      <c r="D300" s="60">
        <f>IF(D6&gt;=D299,D6-D299,0)</f>
        <v>4143768.9000000004</v>
      </c>
      <c r="E300" s="60">
        <f>IF(E6&gt;=E299,E6-E299,0)</f>
        <v>7138653.2799999993</v>
      </c>
      <c r="F300" s="45">
        <f t="shared" si="68"/>
        <v>172.27440651914731</v>
      </c>
    </row>
    <row r="301" spans="1:6" ht="12.75" customHeight="1" x14ac:dyDescent="0.2">
      <c r="A301" s="63" t="s">
        <v>632</v>
      </c>
      <c r="B301" s="64" t="s">
        <v>645</v>
      </c>
      <c r="C301" s="247" t="s">
        <v>646</v>
      </c>
      <c r="D301" s="60">
        <f>IF(D299&gt;=D6,D299-D6,0)</f>
        <v>0</v>
      </c>
      <c r="E301" s="60">
        <f>IF(E299&gt;=E6,E299-E6,0)</f>
        <v>0</v>
      </c>
      <c r="F301" s="45" t="str">
        <f t="shared" si="68"/>
        <v>-</v>
      </c>
    </row>
    <row r="302" spans="1:6" ht="12.75" customHeight="1" x14ac:dyDescent="0.2">
      <c r="A302" s="63">
        <v>92211</v>
      </c>
      <c r="B302" s="64" t="s">
        <v>647</v>
      </c>
      <c r="C302" s="247" t="s">
        <v>648</v>
      </c>
      <c r="D302" s="194">
        <v>303168.64000000001</v>
      </c>
      <c r="E302" s="194">
        <v>6751.72</v>
      </c>
      <c r="F302" s="45">
        <f t="shared" si="68"/>
        <v>2.2270509245283416</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483835.7</v>
      </c>
      <c r="E304" s="194">
        <v>1022404.13</v>
      </c>
      <c r="F304" s="45">
        <f t="shared" si="68"/>
        <v>211.31225537925374</v>
      </c>
    </row>
    <row r="305" spans="1:6" ht="12" x14ac:dyDescent="0.2">
      <c r="A305" s="63">
        <v>9661</v>
      </c>
      <c r="B305" s="220" t="s">
        <v>653</v>
      </c>
      <c r="C305" s="247" t="s">
        <v>654</v>
      </c>
      <c r="D305" s="194">
        <v>0</v>
      </c>
      <c r="E305" s="194">
        <v>15891.14</v>
      </c>
      <c r="F305" s="45" t="str">
        <f t="shared" si="68"/>
        <v>-</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660472.14</v>
      </c>
      <c r="E308" s="60">
        <f t="shared" si="71"/>
        <v>429526.6</v>
      </c>
      <c r="F308" s="45">
        <f t="shared" ref="F308:F428" si="72">IF(D308&lt;&gt;0,IF(E308/D308&gt;=100,"&gt;&gt;100",E308/D308*100),"-")</f>
        <v>65.033265445534155</v>
      </c>
    </row>
    <row r="309" spans="1:6" ht="12.75" customHeight="1" x14ac:dyDescent="0.2">
      <c r="A309" s="63">
        <v>71</v>
      </c>
      <c r="B309" s="64" t="s">
        <v>660</v>
      </c>
      <c r="C309" s="247" t="s">
        <v>661</v>
      </c>
      <c r="D309" s="60">
        <f t="shared" ref="D309:E309" si="73">D310+D314</f>
        <v>658465.6</v>
      </c>
      <c r="E309" s="60">
        <f t="shared" si="73"/>
        <v>427105.16</v>
      </c>
      <c r="F309" s="45">
        <f t="shared" si="72"/>
        <v>64.863701308010619</v>
      </c>
    </row>
    <row r="310" spans="1:6" ht="24" x14ac:dyDescent="0.2">
      <c r="A310" s="63">
        <v>711</v>
      </c>
      <c r="B310" s="64" t="s">
        <v>662</v>
      </c>
      <c r="C310" s="247" t="s">
        <v>663</v>
      </c>
      <c r="D310" s="60">
        <f t="shared" ref="D310:E310" si="74">SUM(D311:D313)</f>
        <v>658465.6</v>
      </c>
      <c r="E310" s="60">
        <f t="shared" si="74"/>
        <v>427105.16</v>
      </c>
      <c r="F310" s="45">
        <f t="shared" si="72"/>
        <v>64.863701308010619</v>
      </c>
    </row>
    <row r="311" spans="1:6" ht="12.75" customHeight="1" x14ac:dyDescent="0.2">
      <c r="A311" s="63">
        <v>7111</v>
      </c>
      <c r="B311" s="64" t="s">
        <v>664</v>
      </c>
      <c r="C311" s="247" t="s">
        <v>665</v>
      </c>
      <c r="D311" s="194">
        <v>658465.6</v>
      </c>
      <c r="E311" s="194">
        <v>427105.16</v>
      </c>
      <c r="F311" s="45">
        <f t="shared" si="72"/>
        <v>64.863701308010619</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2006.54</v>
      </c>
      <c r="E321" s="60">
        <f t="shared" si="76"/>
        <v>2421.44</v>
      </c>
      <c r="F321" s="45">
        <f t="shared" si="72"/>
        <v>120.67738495120955</v>
      </c>
    </row>
    <row r="322" spans="1:6" ht="12.75" customHeight="1" x14ac:dyDescent="0.2">
      <c r="A322" s="63">
        <v>721</v>
      </c>
      <c r="B322" s="64" t="s">
        <v>686</v>
      </c>
      <c r="C322" s="247" t="s">
        <v>687</v>
      </c>
      <c r="D322" s="60">
        <f t="shared" ref="D322:E322" si="77">SUM(D323:D326)</f>
        <v>2006.54</v>
      </c>
      <c r="E322" s="60">
        <f t="shared" si="77"/>
        <v>1722.44</v>
      </c>
      <c r="F322" s="45">
        <f t="shared" si="72"/>
        <v>85.841298952425575</v>
      </c>
    </row>
    <row r="323" spans="1:6" ht="12.75" customHeight="1" x14ac:dyDescent="0.2">
      <c r="A323" s="63">
        <v>7211</v>
      </c>
      <c r="B323" s="64" t="s">
        <v>688</v>
      </c>
      <c r="C323" s="247" t="s">
        <v>689</v>
      </c>
      <c r="D323" s="194">
        <v>2006.54</v>
      </c>
      <c r="E323" s="194">
        <v>1722.44</v>
      </c>
      <c r="F323" s="45">
        <f t="shared" si="72"/>
        <v>85.841298952425575</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699</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v>699</v>
      </c>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8606443.2899999991</v>
      </c>
      <c r="E360" s="60">
        <f t="shared" si="86"/>
        <v>11180245.339999998</v>
      </c>
      <c r="F360" s="45">
        <f t="shared" si="72"/>
        <v>129.90552500346516</v>
      </c>
    </row>
    <row r="361" spans="1:6" ht="12.75" customHeight="1" x14ac:dyDescent="0.2">
      <c r="A361" s="63">
        <v>41</v>
      </c>
      <c r="B361" s="64" t="s">
        <v>764</v>
      </c>
      <c r="C361" s="247" t="s">
        <v>765</v>
      </c>
      <c r="D361" s="60">
        <f t="shared" ref="D361:E361" si="87">D362+D366</f>
        <v>275397.27</v>
      </c>
      <c r="E361" s="60">
        <f t="shared" si="87"/>
        <v>59889</v>
      </c>
      <c r="F361" s="45">
        <f t="shared" si="72"/>
        <v>21.746402932752382</v>
      </c>
    </row>
    <row r="362" spans="1:6" ht="12.75" customHeight="1" x14ac:dyDescent="0.2">
      <c r="A362" s="63">
        <v>411</v>
      </c>
      <c r="B362" s="64" t="s">
        <v>766</v>
      </c>
      <c r="C362" s="247" t="s">
        <v>767</v>
      </c>
      <c r="D362" s="60">
        <f t="shared" ref="D362:E362" si="88">SUM(D363:D365)</f>
        <v>275397.27</v>
      </c>
      <c r="E362" s="60">
        <f t="shared" si="88"/>
        <v>46000</v>
      </c>
      <c r="F362" s="45">
        <f t="shared" si="72"/>
        <v>16.703143063110247</v>
      </c>
    </row>
    <row r="363" spans="1:6" ht="12.75" customHeight="1" x14ac:dyDescent="0.2">
      <c r="A363" s="63">
        <v>4111</v>
      </c>
      <c r="B363" s="64" t="s">
        <v>664</v>
      </c>
      <c r="C363" s="247" t="s">
        <v>768</v>
      </c>
      <c r="D363" s="194">
        <v>275397.27</v>
      </c>
      <c r="E363" s="194">
        <v>46000</v>
      </c>
      <c r="F363" s="45">
        <f t="shared" si="72"/>
        <v>16.703143063110247</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13889</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v>6389</v>
      </c>
      <c r="F369" s="45" t="str">
        <f t="shared" si="72"/>
        <v>-</v>
      </c>
    </row>
    <row r="370" spans="1:6" ht="12.75" customHeight="1" x14ac:dyDescent="0.2">
      <c r="A370" s="63">
        <v>4124</v>
      </c>
      <c r="B370" s="64" t="s">
        <v>678</v>
      </c>
      <c r="C370" s="247" t="s">
        <v>777</v>
      </c>
      <c r="D370" s="194">
        <v>0</v>
      </c>
      <c r="E370" s="194">
        <v>7500</v>
      </c>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5453525.3399999999</v>
      </c>
      <c r="E373" s="60">
        <f t="shared" si="90"/>
        <v>10145354.639999999</v>
      </c>
      <c r="F373" s="45">
        <f t="shared" si="72"/>
        <v>186.03296047030008</v>
      </c>
    </row>
    <row r="374" spans="1:6" ht="12.75" customHeight="1" x14ac:dyDescent="0.2">
      <c r="A374" s="63">
        <v>421</v>
      </c>
      <c r="B374" s="64" t="s">
        <v>782</v>
      </c>
      <c r="C374" s="247" t="s">
        <v>783</v>
      </c>
      <c r="D374" s="60">
        <f t="shared" ref="D374:E374" si="91">SUM(D375:D378)</f>
        <v>5035767.8899999997</v>
      </c>
      <c r="E374" s="60">
        <f t="shared" si="91"/>
        <v>9888417.2799999993</v>
      </c>
      <c r="F374" s="45">
        <f t="shared" si="72"/>
        <v>196.36364296369507</v>
      </c>
    </row>
    <row r="375" spans="1:6" ht="12.75" customHeight="1" x14ac:dyDescent="0.2">
      <c r="A375" s="63">
        <v>4211</v>
      </c>
      <c r="B375" s="64" t="s">
        <v>688</v>
      </c>
      <c r="C375" s="247" t="s">
        <v>784</v>
      </c>
      <c r="D375" s="194">
        <v>132064.29999999999</v>
      </c>
      <c r="E375" s="194">
        <v>0</v>
      </c>
      <c r="F375" s="45">
        <f t="shared" si="72"/>
        <v>0</v>
      </c>
    </row>
    <row r="376" spans="1:6" ht="12.75" customHeight="1" x14ac:dyDescent="0.2">
      <c r="A376" s="63">
        <v>4212</v>
      </c>
      <c r="B376" s="64" t="s">
        <v>690</v>
      </c>
      <c r="C376" s="247" t="s">
        <v>785</v>
      </c>
      <c r="D376" s="194">
        <v>132000</v>
      </c>
      <c r="E376" s="194">
        <v>50781.27</v>
      </c>
      <c r="F376" s="45">
        <f t="shared" si="72"/>
        <v>38.470659090909088</v>
      </c>
    </row>
    <row r="377" spans="1:6" ht="12.75" customHeight="1" x14ac:dyDescent="0.2">
      <c r="A377" s="63">
        <v>4213</v>
      </c>
      <c r="B377" s="64" t="s">
        <v>692</v>
      </c>
      <c r="C377" s="247" t="s">
        <v>786</v>
      </c>
      <c r="D377" s="194">
        <v>1666487.9</v>
      </c>
      <c r="E377" s="194">
        <v>2235511.0099999998</v>
      </c>
      <c r="F377" s="45">
        <f t="shared" si="72"/>
        <v>134.14504899795551</v>
      </c>
    </row>
    <row r="378" spans="1:6" ht="12.75" customHeight="1" x14ac:dyDescent="0.2">
      <c r="A378" s="63">
        <v>4214</v>
      </c>
      <c r="B378" s="64" t="s">
        <v>694</v>
      </c>
      <c r="C378" s="247" t="s">
        <v>787</v>
      </c>
      <c r="D378" s="194">
        <v>3105215.69</v>
      </c>
      <c r="E378" s="194">
        <v>7602125</v>
      </c>
      <c r="F378" s="45">
        <f t="shared" si="72"/>
        <v>244.81793726863464</v>
      </c>
    </row>
    <row r="379" spans="1:6" ht="12.75" customHeight="1" x14ac:dyDescent="0.2">
      <c r="A379" s="63">
        <v>422</v>
      </c>
      <c r="B379" s="64" t="s">
        <v>788</v>
      </c>
      <c r="C379" s="247" t="s">
        <v>789</v>
      </c>
      <c r="D379" s="60">
        <f t="shared" ref="D379:E379" si="92">SUM(D380:D387)</f>
        <v>13429.759999999998</v>
      </c>
      <c r="E379" s="60">
        <f t="shared" si="92"/>
        <v>27584.250000000004</v>
      </c>
      <c r="F379" s="45">
        <f t="shared" si="72"/>
        <v>205.39644788886778</v>
      </c>
    </row>
    <row r="380" spans="1:6" ht="12.75" customHeight="1" x14ac:dyDescent="0.2">
      <c r="A380" s="63">
        <v>4221</v>
      </c>
      <c r="B380" s="64" t="s">
        <v>698</v>
      </c>
      <c r="C380" s="247" t="s">
        <v>790</v>
      </c>
      <c r="D380" s="194">
        <v>939.55</v>
      </c>
      <c r="E380" s="194">
        <v>13818.78</v>
      </c>
      <c r="F380" s="45">
        <f t="shared" si="72"/>
        <v>1470.78707892076</v>
      </c>
    </row>
    <row r="381" spans="1:6" ht="12.75" customHeight="1" x14ac:dyDescent="0.2">
      <c r="A381" s="63">
        <v>4222</v>
      </c>
      <c r="B381" s="64" t="s">
        <v>791</v>
      </c>
      <c r="C381" s="247" t="s">
        <v>792</v>
      </c>
      <c r="D381" s="194">
        <v>3433.25</v>
      </c>
      <c r="E381" s="194">
        <v>11848.94</v>
      </c>
      <c r="F381" s="45">
        <f t="shared" si="72"/>
        <v>345.12313405665191</v>
      </c>
    </row>
    <row r="382" spans="1:6" ht="12.75" customHeight="1" x14ac:dyDescent="0.2">
      <c r="A382" s="63">
        <v>4223</v>
      </c>
      <c r="B382" s="64" t="s">
        <v>702</v>
      </c>
      <c r="C382" s="247" t="s">
        <v>793</v>
      </c>
      <c r="D382" s="194">
        <v>0</v>
      </c>
      <c r="E382" s="194">
        <v>0</v>
      </c>
      <c r="F382" s="45" t="str">
        <f t="shared" si="72"/>
        <v>-</v>
      </c>
    </row>
    <row r="383" spans="1:6" ht="12.75" customHeight="1" x14ac:dyDescent="0.2">
      <c r="A383" s="63">
        <v>4224</v>
      </c>
      <c r="B383" s="64" t="s">
        <v>704</v>
      </c>
      <c r="C383" s="247" t="s">
        <v>794</v>
      </c>
      <c r="D383" s="194">
        <v>0</v>
      </c>
      <c r="E383" s="194">
        <v>1237.58</v>
      </c>
      <c r="F383" s="45" t="str">
        <f t="shared" si="72"/>
        <v>-</v>
      </c>
    </row>
    <row r="384" spans="1:6" ht="12.75" customHeight="1" x14ac:dyDescent="0.2">
      <c r="A384" s="70">
        <v>4225</v>
      </c>
      <c r="B384" s="65" t="s">
        <v>706</v>
      </c>
      <c r="C384" s="278" t="s">
        <v>795</v>
      </c>
      <c r="D384" s="192">
        <v>0</v>
      </c>
      <c r="E384" s="192">
        <v>0</v>
      </c>
      <c r="F384" s="71" t="str">
        <f t="shared" si="72"/>
        <v>-</v>
      </c>
    </row>
    <row r="385" spans="1:6" ht="12.75" customHeight="1" x14ac:dyDescent="0.2">
      <c r="A385" s="63">
        <v>4226</v>
      </c>
      <c r="B385" s="64" t="s">
        <v>708</v>
      </c>
      <c r="C385" s="247" t="s">
        <v>796</v>
      </c>
      <c r="D385" s="194">
        <v>0</v>
      </c>
      <c r="E385" s="194">
        <v>0</v>
      </c>
      <c r="F385" s="45" t="str">
        <f t="shared" si="72"/>
        <v>-</v>
      </c>
    </row>
    <row r="386" spans="1:6" ht="12.75" customHeight="1" x14ac:dyDescent="0.2">
      <c r="A386" s="63">
        <v>4227</v>
      </c>
      <c r="B386" s="183" t="s">
        <v>710</v>
      </c>
      <c r="C386" s="247" t="s">
        <v>797</v>
      </c>
      <c r="D386" s="194">
        <v>9056.9599999999991</v>
      </c>
      <c r="E386" s="194">
        <v>678.95</v>
      </c>
      <c r="F386" s="45">
        <f t="shared" si="72"/>
        <v>7.4964447231742231</v>
      </c>
    </row>
    <row r="387" spans="1:6" ht="12.75" customHeight="1" x14ac:dyDescent="0.2">
      <c r="A387" s="63" t="s">
        <v>798</v>
      </c>
      <c r="B387" s="183" t="s">
        <v>713</v>
      </c>
      <c r="C387" s="247" t="s">
        <v>798</v>
      </c>
      <c r="D387" s="194">
        <v>0</v>
      </c>
      <c r="E387" s="194">
        <v>0</v>
      </c>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0</v>
      </c>
      <c r="E393" s="60">
        <f t="shared" si="94"/>
        <v>0</v>
      </c>
      <c r="F393" s="45" t="str">
        <f t="shared" si="72"/>
        <v>-</v>
      </c>
    </row>
    <row r="394" spans="1:6" ht="12.75" customHeight="1" x14ac:dyDescent="0.2">
      <c r="A394" s="63">
        <v>4241</v>
      </c>
      <c r="B394" s="64" t="s">
        <v>807</v>
      </c>
      <c r="C394" s="247" t="s">
        <v>808</v>
      </c>
      <c r="D394" s="194">
        <v>0</v>
      </c>
      <c r="E394" s="194"/>
      <c r="F394" s="45" t="str">
        <f t="shared" si="72"/>
        <v>-</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27714.75</v>
      </c>
      <c r="F398" s="45" t="str">
        <f t="shared" si="72"/>
        <v>-</v>
      </c>
    </row>
    <row r="399" spans="1:6" ht="12.75" customHeight="1" x14ac:dyDescent="0.2">
      <c r="A399" s="63">
        <v>4251</v>
      </c>
      <c r="B399" s="64" t="s">
        <v>814</v>
      </c>
      <c r="C399" s="247" t="s">
        <v>815</v>
      </c>
      <c r="D399" s="194">
        <v>0</v>
      </c>
      <c r="E399" s="194">
        <v>27714.75</v>
      </c>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404327.68999999994</v>
      </c>
      <c r="E401" s="60">
        <f t="shared" si="96"/>
        <v>201638.36</v>
      </c>
      <c r="F401" s="45">
        <f t="shared" si="72"/>
        <v>49.870034871962396</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v>2841.08</v>
      </c>
      <c r="F403" s="45" t="str">
        <f t="shared" si="72"/>
        <v>-</v>
      </c>
    </row>
    <row r="404" spans="1:6" ht="12.75" customHeight="1" x14ac:dyDescent="0.2">
      <c r="A404" s="63">
        <v>4263</v>
      </c>
      <c r="B404" s="64" t="s">
        <v>746</v>
      </c>
      <c r="C404" s="247" t="s">
        <v>821</v>
      </c>
      <c r="D404" s="194">
        <v>120549.78</v>
      </c>
      <c r="E404" s="194">
        <v>165762.48000000001</v>
      </c>
      <c r="F404" s="45">
        <f t="shared" si="72"/>
        <v>137.50541892320337</v>
      </c>
    </row>
    <row r="405" spans="1:6" ht="12.75" customHeight="1" x14ac:dyDescent="0.2">
      <c r="A405" s="63">
        <v>4264</v>
      </c>
      <c r="B405" s="64" t="s">
        <v>748</v>
      </c>
      <c r="C405" s="247" t="s">
        <v>822</v>
      </c>
      <c r="D405" s="194">
        <v>283777.90999999997</v>
      </c>
      <c r="E405" s="194">
        <v>33034.800000000003</v>
      </c>
      <c r="F405" s="45">
        <f t="shared" si="72"/>
        <v>11.641075233798151</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2877520.68</v>
      </c>
      <c r="E412" s="60">
        <f t="shared" si="100"/>
        <v>975001.7</v>
      </c>
      <c r="F412" s="45">
        <f t="shared" si="72"/>
        <v>33.883395062168589</v>
      </c>
    </row>
    <row r="413" spans="1:6" ht="12.75" customHeight="1" x14ac:dyDescent="0.2">
      <c r="A413" s="63">
        <v>451</v>
      </c>
      <c r="B413" s="64" t="s">
        <v>835</v>
      </c>
      <c r="C413" s="247" t="s">
        <v>836</v>
      </c>
      <c r="D413" s="194">
        <v>2851284.43</v>
      </c>
      <c r="E413" s="194">
        <v>975001.7</v>
      </c>
      <c r="F413" s="45">
        <f t="shared" si="72"/>
        <v>34.195174979438995</v>
      </c>
    </row>
    <row r="414" spans="1:6" ht="12.75" customHeight="1" x14ac:dyDescent="0.2">
      <c r="A414" s="63">
        <v>452</v>
      </c>
      <c r="B414" s="64" t="s">
        <v>837</v>
      </c>
      <c r="C414" s="247" t="s">
        <v>838</v>
      </c>
      <c r="D414" s="194">
        <v>0</v>
      </c>
      <c r="E414" s="194">
        <v>0</v>
      </c>
      <c r="F414" s="45" t="str">
        <f t="shared" si="72"/>
        <v>-</v>
      </c>
    </row>
    <row r="415" spans="1:6" ht="12.75" customHeight="1" x14ac:dyDescent="0.2">
      <c r="A415" s="63">
        <v>453</v>
      </c>
      <c r="B415" s="64" t="s">
        <v>839</v>
      </c>
      <c r="C415" s="247" t="s">
        <v>840</v>
      </c>
      <c r="D415" s="194">
        <v>0</v>
      </c>
      <c r="E415" s="194">
        <v>0</v>
      </c>
      <c r="F415" s="45" t="str">
        <f t="shared" si="72"/>
        <v>-</v>
      </c>
    </row>
    <row r="416" spans="1:6" ht="12.75" customHeight="1" x14ac:dyDescent="0.2">
      <c r="A416" s="63">
        <v>454</v>
      </c>
      <c r="B416" s="64" t="s">
        <v>841</v>
      </c>
      <c r="C416" s="247" t="s">
        <v>842</v>
      </c>
      <c r="D416" s="194">
        <v>26236.25</v>
      </c>
      <c r="E416" s="194">
        <v>0</v>
      </c>
      <c r="F416" s="45">
        <f t="shared" si="72"/>
        <v>0</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7945971.1499999994</v>
      </c>
      <c r="E418" s="60">
        <f t="shared" si="102"/>
        <v>10750718.739999998</v>
      </c>
      <c r="F418" s="45">
        <f t="shared" si="72"/>
        <v>135.29773185748351</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1983244.87</v>
      </c>
      <c r="F420" s="45" t="str">
        <f t="shared" si="72"/>
        <v>-</v>
      </c>
    </row>
    <row r="421" spans="1:6" ht="12.75" customHeight="1" x14ac:dyDescent="0.2">
      <c r="A421" s="63">
        <v>97</v>
      </c>
      <c r="B421" s="220" t="s">
        <v>851</v>
      </c>
      <c r="C421" s="247" t="s">
        <v>852</v>
      </c>
      <c r="D421" s="194">
        <v>50146.28</v>
      </c>
      <c r="E421" s="194">
        <v>24707.32</v>
      </c>
      <c r="F421" s="45">
        <f t="shared" si="72"/>
        <v>49.270494242045473</v>
      </c>
    </row>
    <row r="422" spans="1:6" ht="12.75" customHeight="1" x14ac:dyDescent="0.2">
      <c r="A422" s="63" t="s">
        <v>632</v>
      </c>
      <c r="B422" s="64" t="s">
        <v>853</v>
      </c>
      <c r="C422" s="247" t="s">
        <v>854</v>
      </c>
      <c r="D422" s="60">
        <f>D6+D308</f>
        <v>11957171.23</v>
      </c>
      <c r="E422" s="60">
        <f>E6+E308</f>
        <v>16282182.749999998</v>
      </c>
      <c r="F422" s="45">
        <f t="shared" si="72"/>
        <v>136.17085878262526</v>
      </c>
    </row>
    <row r="423" spans="1:6" ht="12.75" customHeight="1" x14ac:dyDescent="0.2">
      <c r="A423" s="63" t="s">
        <v>632</v>
      </c>
      <c r="B423" s="64" t="s">
        <v>855</v>
      </c>
      <c r="C423" s="247" t="s">
        <v>856</v>
      </c>
      <c r="D423" s="60">
        <f t="shared" ref="D423:E423" si="103">D299+D360</f>
        <v>15759373.479999999</v>
      </c>
      <c r="E423" s="60">
        <f t="shared" si="103"/>
        <v>19894248.209999997</v>
      </c>
      <c r="F423" s="45">
        <f t="shared" si="72"/>
        <v>126.23755782707676</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3802202.2499999981</v>
      </c>
      <c r="E425" s="60">
        <f t="shared" si="105"/>
        <v>3612065.459999999</v>
      </c>
      <c r="F425" s="45">
        <f t="shared" si="72"/>
        <v>94.99929836715026</v>
      </c>
    </row>
    <row r="426" spans="1:6" ht="12.75" customHeight="1" x14ac:dyDescent="0.2">
      <c r="A426" s="251" t="s">
        <v>861</v>
      </c>
      <c r="B426" s="183" t="s">
        <v>862</v>
      </c>
      <c r="C426" s="252" t="s">
        <v>863</v>
      </c>
      <c r="D426" s="60">
        <f t="shared" ref="D426:E426" si="106">IF(D302-D303+D419-D420&gt;=0,D302-D303+D419-D420,0)</f>
        <v>303168.64000000001</v>
      </c>
      <c r="E426" s="60">
        <f t="shared" si="106"/>
        <v>0</v>
      </c>
      <c r="F426" s="45">
        <f t="shared" si="72"/>
        <v>0</v>
      </c>
    </row>
    <row r="427" spans="1:6" ht="12.75" customHeight="1" x14ac:dyDescent="0.2">
      <c r="A427" s="251" t="s">
        <v>861</v>
      </c>
      <c r="B427" s="64" t="s">
        <v>864</v>
      </c>
      <c r="C427" s="252" t="s">
        <v>865</v>
      </c>
      <c r="D427" s="60">
        <f t="shared" ref="D427:E427" si="107">IF(D303-D302+D420-D419&gt;=0,D303-D302+D420-D419,0)</f>
        <v>0</v>
      </c>
      <c r="E427" s="60">
        <f t="shared" si="107"/>
        <v>1976493.1500000001</v>
      </c>
      <c r="F427" s="45" t="str">
        <f t="shared" si="72"/>
        <v>-</v>
      </c>
    </row>
    <row r="428" spans="1:6" ht="24" x14ac:dyDescent="0.2">
      <c r="A428" s="249" t="s">
        <v>866</v>
      </c>
      <c r="B428" s="243" t="s">
        <v>867</v>
      </c>
      <c r="C428" s="250" t="s">
        <v>868</v>
      </c>
      <c r="D428" s="81">
        <f t="shared" ref="D428:E428" si="108">D304+D421</f>
        <v>533981.98</v>
      </c>
      <c r="E428" s="81">
        <f t="shared" si="108"/>
        <v>1047111.45</v>
      </c>
      <c r="F428" s="61">
        <f t="shared" si="72"/>
        <v>196.09490380180995</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2000000</v>
      </c>
      <c r="E430" s="60">
        <f>E431+E466+E479+E491+E522</f>
        <v>6000000</v>
      </c>
      <c r="F430" s="45">
        <f t="shared" ref="F430:F651" si="109">IF(D430&lt;&gt;0,IF(E430/D430&gt;=100,"&gt;&gt;100",E430/D430*100),"-")</f>
        <v>300</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2000000</v>
      </c>
      <c r="E491" s="60">
        <f t="shared" si="126"/>
        <v>6000000</v>
      </c>
      <c r="F491" s="45">
        <f t="shared" si="109"/>
        <v>300</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2000000</v>
      </c>
      <c r="E502" s="60">
        <f t="shared" si="129"/>
        <v>6000000</v>
      </c>
      <c r="F502" s="45">
        <f t="shared" si="109"/>
        <v>300</v>
      </c>
    </row>
    <row r="503" spans="1:6" ht="12.75" customHeight="1" x14ac:dyDescent="0.2">
      <c r="A503" s="63">
        <v>8443</v>
      </c>
      <c r="B503" s="64" t="s">
        <v>1016</v>
      </c>
      <c r="C503" s="247" t="s">
        <v>1017</v>
      </c>
      <c r="D503" s="194">
        <v>2000000</v>
      </c>
      <c r="E503" s="194">
        <v>6000000</v>
      </c>
      <c r="F503" s="45">
        <f t="shared" si="109"/>
        <v>300</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877910.28</v>
      </c>
      <c r="E535" s="60">
        <f>E536+E571+E584+E597+E629</f>
        <v>1214052.56</v>
      </c>
      <c r="F535" s="45">
        <f t="shared" si="109"/>
        <v>138.28891034286556</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877910.28</v>
      </c>
      <c r="E597" s="60">
        <f t="shared" si="152"/>
        <v>1214052.56</v>
      </c>
      <c r="F597" s="45">
        <f t="shared" si="109"/>
        <v>138.28891034286556</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877910.28</v>
      </c>
      <c r="E609" s="60">
        <f t="shared" si="156"/>
        <v>1214052.56</v>
      </c>
      <c r="F609" s="45">
        <f t="shared" si="109"/>
        <v>138.28891034286556</v>
      </c>
    </row>
    <row r="610" spans="1:6" ht="24" x14ac:dyDescent="0.2">
      <c r="A610" s="63">
        <v>5443</v>
      </c>
      <c r="B610" s="64" t="s">
        <v>1220</v>
      </c>
      <c r="C610" s="247" t="s">
        <v>1221</v>
      </c>
      <c r="D610" s="194">
        <v>877910.28</v>
      </c>
      <c r="E610" s="194">
        <v>1214052.56</v>
      </c>
      <c r="F610" s="45">
        <f t="shared" si="109"/>
        <v>138.28891034286556</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1122089.72</v>
      </c>
      <c r="E639" s="60">
        <f>IF(E430-E535&gt;=0,E430-E535,0)</f>
        <v>4785947.4399999995</v>
      </c>
      <c r="F639" s="45">
        <f t="shared" si="109"/>
        <v>426.52092383486053</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393699.02</v>
      </c>
      <c r="E641" s="194">
        <v>0</v>
      </c>
      <c r="F641" s="45">
        <f t="shared" si="109"/>
        <v>0</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13957171.23</v>
      </c>
      <c r="E643" s="60">
        <f>E422+E430</f>
        <v>22282182.75</v>
      </c>
      <c r="F643" s="45">
        <f t="shared" si="109"/>
        <v>159.64683948353334</v>
      </c>
    </row>
    <row r="644" spans="1:6" ht="12.75" customHeight="1" x14ac:dyDescent="0.2">
      <c r="A644" s="63" t="s">
        <v>632</v>
      </c>
      <c r="B644" s="64" t="s">
        <v>1288</v>
      </c>
      <c r="C644" s="247" t="s">
        <v>1289</v>
      </c>
      <c r="D644" s="60">
        <f>D423+D535</f>
        <v>16637283.759999998</v>
      </c>
      <c r="E644" s="60">
        <f>E423+E535</f>
        <v>21108300.769999996</v>
      </c>
      <c r="F644" s="45">
        <f t="shared" si="109"/>
        <v>126.87347931607316</v>
      </c>
    </row>
    <row r="645" spans="1:6" ht="12.75" customHeight="1" x14ac:dyDescent="0.2">
      <c r="A645" s="63" t="s">
        <v>632</v>
      </c>
      <c r="B645" s="64" t="s">
        <v>1290</v>
      </c>
      <c r="C645" s="247" t="s">
        <v>1291</v>
      </c>
      <c r="D645" s="60">
        <f t="shared" ref="D645:E645" si="163">IF(D643&gt;=D644,D643-D644,0)</f>
        <v>0</v>
      </c>
      <c r="E645" s="60">
        <f t="shared" si="163"/>
        <v>1173881.9800000042</v>
      </c>
      <c r="F645" s="45" t="str">
        <f t="shared" si="109"/>
        <v>-</v>
      </c>
    </row>
    <row r="646" spans="1:6" ht="12.75" customHeight="1" x14ac:dyDescent="0.2">
      <c r="A646" s="63" t="s">
        <v>632</v>
      </c>
      <c r="B646" s="64" t="s">
        <v>1292</v>
      </c>
      <c r="C646" s="247" t="s">
        <v>1293</v>
      </c>
      <c r="D646" s="60">
        <f t="shared" ref="D646:E646" si="164">IF(D644&gt;=D643,D644-D643,0)</f>
        <v>2680112.5299999975</v>
      </c>
      <c r="E646" s="60">
        <f t="shared" si="164"/>
        <v>0</v>
      </c>
      <c r="F646" s="45">
        <f t="shared" si="109"/>
        <v>0</v>
      </c>
    </row>
    <row r="647" spans="1:6" ht="24" x14ac:dyDescent="0.2">
      <c r="A647" s="251" t="s">
        <v>1294</v>
      </c>
      <c r="B647" s="64" t="s">
        <v>1295</v>
      </c>
      <c r="C647" s="252" t="s">
        <v>1294</v>
      </c>
      <c r="D647" s="60">
        <f>IF(D426-D427+D641-D642&gt;=0,D426-D427+D641-D642,0)</f>
        <v>696867.66</v>
      </c>
      <c r="E647" s="60">
        <f>IF(E426-E427+E641-E642&gt;=0,E426-E427+E641-E642,0)</f>
        <v>0</v>
      </c>
      <c r="F647" s="45">
        <f t="shared" si="109"/>
        <v>0</v>
      </c>
    </row>
    <row r="648" spans="1:6" ht="24" x14ac:dyDescent="0.2">
      <c r="A648" s="251" t="s">
        <v>1296</v>
      </c>
      <c r="B648" s="64" t="s">
        <v>1297</v>
      </c>
      <c r="C648" s="252" t="s">
        <v>1296</v>
      </c>
      <c r="D648" s="60">
        <f>IF(D427-D426+D642-D641&gt;=0,D427-D426+D642-D641,0)</f>
        <v>0</v>
      </c>
      <c r="E648" s="60">
        <f>IF(E427-E426+E642-E641&gt;=0,E427-E426+E642-E641,0)</f>
        <v>1976493.1500000001</v>
      </c>
      <c r="F648" s="45" t="str">
        <f t="shared" si="109"/>
        <v>-</v>
      </c>
    </row>
    <row r="649" spans="1:6" ht="24" x14ac:dyDescent="0.2">
      <c r="A649" s="63" t="s">
        <v>632</v>
      </c>
      <c r="B649" s="64" t="s">
        <v>1298</v>
      </c>
      <c r="C649" s="247" t="s">
        <v>1299</v>
      </c>
      <c r="D649" s="60">
        <f t="shared" ref="D649:E649" si="165">IF(D645+D647-D646-D648&gt;=0,D645+D647-D646-D648,0)</f>
        <v>0</v>
      </c>
      <c r="E649" s="60">
        <f t="shared" si="165"/>
        <v>0</v>
      </c>
      <c r="F649" s="45" t="str">
        <f t="shared" si="109"/>
        <v>-</v>
      </c>
    </row>
    <row r="650" spans="1:6" ht="24" x14ac:dyDescent="0.2">
      <c r="A650" s="63" t="s">
        <v>632</v>
      </c>
      <c r="B650" s="64" t="s">
        <v>1300</v>
      </c>
      <c r="C650" s="247" t="s">
        <v>1301</v>
      </c>
      <c r="D650" s="60">
        <f t="shared" ref="D650:E650" si="166">IF(D646+D648-D645-D647&gt;=0,D646+D648-D645-D647,0)</f>
        <v>1983244.8699999973</v>
      </c>
      <c r="E650" s="60">
        <f t="shared" si="166"/>
        <v>802611.16999999597</v>
      </c>
      <c r="F650" s="45">
        <f t="shared" si="109"/>
        <v>40.46959516401003</v>
      </c>
    </row>
    <row r="651" spans="1:6" ht="24" x14ac:dyDescent="0.2">
      <c r="A651" s="249" t="s">
        <v>1302</v>
      </c>
      <c r="B651" s="184" t="s">
        <v>1303</v>
      </c>
      <c r="C651" s="250" t="s">
        <v>1302</v>
      </c>
      <c r="D651" s="196">
        <v>0</v>
      </c>
      <c r="E651" s="196">
        <v>0</v>
      </c>
      <c r="F651" s="61" t="str">
        <f t="shared" si="109"/>
        <v>-</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1488868.3</v>
      </c>
      <c r="E653" s="194">
        <v>331142.69</v>
      </c>
      <c r="F653" s="45">
        <f t="shared" ref="F653:F740" si="167">IF(D653&lt;&gt;0,IF(E653/D653&gt;=100,"&gt;&gt;100",E653/D653*100),"-")</f>
        <v>22.241234500056184</v>
      </c>
    </row>
    <row r="654" spans="1:6" ht="12.75" customHeight="1" x14ac:dyDescent="0.2">
      <c r="A654" s="63" t="s">
        <v>1307</v>
      </c>
      <c r="B654" s="64" t="s">
        <v>1308</v>
      </c>
      <c r="C654" s="247" t="s">
        <v>1307</v>
      </c>
      <c r="D654" s="194">
        <v>16152156.199999999</v>
      </c>
      <c r="E654" s="194">
        <v>28425719.120000001</v>
      </c>
      <c r="F654" s="45">
        <f t="shared" si="167"/>
        <v>175.98714851457419</v>
      </c>
    </row>
    <row r="655" spans="1:6" ht="12.75" customHeight="1" x14ac:dyDescent="0.2">
      <c r="A655" s="63" t="s">
        <v>1309</v>
      </c>
      <c r="B655" s="64" t="s">
        <v>1310</v>
      </c>
      <c r="C655" s="247" t="s">
        <v>1309</v>
      </c>
      <c r="D655" s="194">
        <v>17309881.809999999</v>
      </c>
      <c r="E655" s="194">
        <v>26985166.25</v>
      </c>
      <c r="F655" s="45">
        <f t="shared" si="167"/>
        <v>155.89457251181545</v>
      </c>
    </row>
    <row r="656" spans="1:6" ht="24" x14ac:dyDescent="0.2">
      <c r="A656" s="63">
        <v>11</v>
      </c>
      <c r="B656" s="64" t="s">
        <v>1311</v>
      </c>
      <c r="C656" s="247" t="s">
        <v>1312</v>
      </c>
      <c r="D656" s="60">
        <f t="shared" ref="D656:E656" si="168">+D653+D654-D655</f>
        <v>331142.69000000134</v>
      </c>
      <c r="E656" s="60">
        <f t="shared" si="168"/>
        <v>1771695.5600000024</v>
      </c>
      <c r="F656" s="45">
        <f t="shared" si="167"/>
        <v>535.02481362339461</v>
      </c>
    </row>
    <row r="657" spans="1:6" ht="24" x14ac:dyDescent="0.2">
      <c r="A657" s="63" t="s">
        <v>632</v>
      </c>
      <c r="B657" s="64" t="s">
        <v>1313</v>
      </c>
      <c r="C657" s="247" t="s">
        <v>1314</v>
      </c>
      <c r="D657" s="253">
        <v>22</v>
      </c>
      <c r="E657" s="253">
        <v>66</v>
      </c>
      <c r="F657" s="45">
        <f t="shared" si="167"/>
        <v>300</v>
      </c>
    </row>
    <row r="658" spans="1:6" ht="24" x14ac:dyDescent="0.2">
      <c r="A658" s="63" t="s">
        <v>632</v>
      </c>
      <c r="B658" s="64" t="s">
        <v>1315</v>
      </c>
      <c r="C658" s="247" t="s">
        <v>1316</v>
      </c>
      <c r="D658" s="253">
        <v>0</v>
      </c>
      <c r="E658" s="253">
        <v>0</v>
      </c>
      <c r="F658" s="45" t="str">
        <f t="shared" si="167"/>
        <v>-</v>
      </c>
    </row>
    <row r="659" spans="1:6" ht="12.75" customHeight="1" x14ac:dyDescent="0.2">
      <c r="A659" s="63" t="s">
        <v>632</v>
      </c>
      <c r="B659" s="64" t="s">
        <v>1317</v>
      </c>
      <c r="C659" s="247" t="s">
        <v>1318</v>
      </c>
      <c r="D659" s="253">
        <v>22</v>
      </c>
      <c r="E659" s="253">
        <v>64</v>
      </c>
      <c r="F659" s="45">
        <f t="shared" si="167"/>
        <v>290.90909090909093</v>
      </c>
    </row>
    <row r="660" spans="1:6" ht="12.75" customHeight="1" x14ac:dyDescent="0.2">
      <c r="A660" s="63" t="s">
        <v>632</v>
      </c>
      <c r="B660" s="64" t="s">
        <v>1319</v>
      </c>
      <c r="C660" s="247" t="s">
        <v>1320</v>
      </c>
      <c r="D660" s="253">
        <v>0</v>
      </c>
      <c r="E660" s="253"/>
      <c r="F660" s="45" t="str">
        <f t="shared" si="167"/>
        <v>-</v>
      </c>
    </row>
    <row r="661" spans="1:6" ht="24" x14ac:dyDescent="0.2">
      <c r="A661" s="63" t="s">
        <v>1321</v>
      </c>
      <c r="B661" s="64" t="s">
        <v>1322</v>
      </c>
      <c r="C661" s="247" t="s">
        <v>1323</v>
      </c>
      <c r="D661" s="194">
        <v>103517.57</v>
      </c>
      <c r="E661" s="194">
        <v>119145.11</v>
      </c>
      <c r="F661" s="45">
        <f t="shared" si="167"/>
        <v>115.09650970361842</v>
      </c>
    </row>
    <row r="662" spans="1:6" ht="12.75" customHeight="1" x14ac:dyDescent="0.2">
      <c r="A662" s="70">
        <v>61315</v>
      </c>
      <c r="B662" s="65" t="s">
        <v>1324</v>
      </c>
      <c r="C662" s="278" t="s">
        <v>1325</v>
      </c>
      <c r="D662" s="192">
        <v>6231.82</v>
      </c>
      <c r="E662" s="192">
        <v>20143.88</v>
      </c>
      <c r="F662" s="71">
        <f t="shared" si="167"/>
        <v>323.24232728159672</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1265602.93</v>
      </c>
      <c r="E669" s="194">
        <v>142689.41</v>
      </c>
      <c r="F669" s="45">
        <f t="shared" si="167"/>
        <v>11.274421591296411</v>
      </c>
    </row>
    <row r="670" spans="1:6" ht="12.75" customHeight="1" x14ac:dyDescent="0.2">
      <c r="A670" s="63">
        <v>63312</v>
      </c>
      <c r="B670" s="64" t="s">
        <v>1340</v>
      </c>
      <c r="C670" s="247" t="s">
        <v>1341</v>
      </c>
      <c r="D670" s="194">
        <v>0</v>
      </c>
      <c r="E670" s="194">
        <v>26399.39</v>
      </c>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36801.68</v>
      </c>
      <c r="E672" s="194">
        <v>106041.76</v>
      </c>
      <c r="F672" s="45">
        <f t="shared" si="167"/>
        <v>288.14380213077231</v>
      </c>
    </row>
    <row r="673" spans="1:6" ht="12.75" customHeight="1" x14ac:dyDescent="0.2">
      <c r="A673" s="63">
        <v>63321</v>
      </c>
      <c r="B673" s="64" t="s">
        <v>1346</v>
      </c>
      <c r="C673" s="247" t="s">
        <v>1347</v>
      </c>
      <c r="D673" s="194">
        <v>682716.38</v>
      </c>
      <c r="E673" s="194">
        <v>1858163.87</v>
      </c>
      <c r="F673" s="45">
        <f t="shared" si="167"/>
        <v>272.17215295171331</v>
      </c>
    </row>
    <row r="674" spans="1:6" ht="12.75" customHeight="1" x14ac:dyDescent="0.2">
      <c r="A674" s="63">
        <v>63322</v>
      </c>
      <c r="B674" s="64" t="s">
        <v>1348</v>
      </c>
      <c r="C674" s="247" t="s">
        <v>1349</v>
      </c>
      <c r="D674" s="194">
        <v>565.45000000000005</v>
      </c>
      <c r="E674" s="194">
        <v>800000</v>
      </c>
      <c r="F674" s="45" t="str">
        <f t="shared" si="167"/>
        <v>&gt;&gt;100</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175307.87</v>
      </c>
      <c r="E677" s="192">
        <v>190548.96</v>
      </c>
      <c r="F677" s="71">
        <f t="shared" si="167"/>
        <v>108.69389948095314</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6837.05</v>
      </c>
      <c r="E681" s="192">
        <v>158000</v>
      </c>
      <c r="F681" s="71">
        <f t="shared" si="167"/>
        <v>2310.9381970294203</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273306</v>
      </c>
      <c r="E683" s="192">
        <v>242184</v>
      </c>
      <c r="F683" s="71">
        <f t="shared" si="167"/>
        <v>88.612763715395928</v>
      </c>
    </row>
    <row r="684" spans="1:6" ht="24" x14ac:dyDescent="0.2">
      <c r="A684" s="70">
        <v>63613</v>
      </c>
      <c r="B684" s="182" t="s">
        <v>1368</v>
      </c>
      <c r="C684" s="278" t="s">
        <v>1369</v>
      </c>
      <c r="D684" s="192">
        <v>0</v>
      </c>
      <c r="E684" s="192"/>
      <c r="F684" s="71" t="str">
        <f t="shared" si="167"/>
        <v>-</v>
      </c>
    </row>
    <row r="685" spans="1:6" ht="24" x14ac:dyDescent="0.2">
      <c r="A685" s="63">
        <v>63622</v>
      </c>
      <c r="B685" s="244" t="s">
        <v>1370</v>
      </c>
      <c r="C685" s="247" t="s">
        <v>1371</v>
      </c>
      <c r="D685" s="194">
        <v>100000</v>
      </c>
      <c r="E685" s="194"/>
      <c r="F685" s="45">
        <f t="shared" si="167"/>
        <v>0</v>
      </c>
    </row>
    <row r="686" spans="1:6" ht="24" x14ac:dyDescent="0.2">
      <c r="A686" s="63">
        <v>63623</v>
      </c>
      <c r="B686" s="244" t="s">
        <v>1372</v>
      </c>
      <c r="C686" s="247" t="s">
        <v>1373</v>
      </c>
      <c r="D686" s="194">
        <v>0</v>
      </c>
      <c r="E686" s="194"/>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571655.43000000005</v>
      </c>
      <c r="E702" s="192">
        <v>362394.7</v>
      </c>
      <c r="F702" s="71">
        <f t="shared" si="167"/>
        <v>63.393904961245617</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2799210.25</v>
      </c>
      <c r="E706" s="192">
        <v>4006957.37</v>
      </c>
      <c r="F706" s="71">
        <f t="shared" si="167"/>
        <v>143.14599519632367</v>
      </c>
    </row>
    <row r="707" spans="1:6" ht="12.75" customHeight="1" x14ac:dyDescent="0.2">
      <c r="A707" s="70">
        <v>63822</v>
      </c>
      <c r="B707" s="182" t="s">
        <v>1399</v>
      </c>
      <c r="C707" s="278" t="s">
        <v>1400</v>
      </c>
      <c r="D707" s="192">
        <v>0</v>
      </c>
      <c r="E707" s="192">
        <v>972607</v>
      </c>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0</v>
      </c>
      <c r="E724" s="192"/>
      <c r="F724" s="71" t="str">
        <f t="shared" si="167"/>
        <v>-</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1280</v>
      </c>
      <c r="E726" s="192"/>
      <c r="F726" s="71">
        <f t="shared" si="167"/>
        <v>0</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0</v>
      </c>
      <c r="E732" s="192"/>
      <c r="F732" s="71" t="str">
        <f t="shared" si="167"/>
        <v>-</v>
      </c>
    </row>
    <row r="733" spans="1:6" ht="12.75" customHeight="1" x14ac:dyDescent="0.2">
      <c r="A733" s="70">
        <v>31215</v>
      </c>
      <c r="B733" s="65" t="s">
        <v>1446</v>
      </c>
      <c r="C733" s="278" t="s">
        <v>1447</v>
      </c>
      <c r="D733" s="192">
        <v>0</v>
      </c>
      <c r="E733" s="192"/>
      <c r="F733" s="71" t="str">
        <f t="shared" si="167"/>
        <v>-</v>
      </c>
    </row>
    <row r="734" spans="1:6" ht="12.75" customHeight="1" x14ac:dyDescent="0.2">
      <c r="A734" s="70">
        <v>32121</v>
      </c>
      <c r="B734" s="65" t="s">
        <v>1448</v>
      </c>
      <c r="C734" s="278" t="s">
        <v>1449</v>
      </c>
      <c r="D734" s="192">
        <v>22903.91</v>
      </c>
      <c r="E734" s="192">
        <v>25992.15</v>
      </c>
      <c r="F734" s="71">
        <f t="shared" si="167"/>
        <v>113.48346199404382</v>
      </c>
    </row>
    <row r="735" spans="1:6" ht="12.75" customHeight="1" x14ac:dyDescent="0.2">
      <c r="A735" s="63" t="s">
        <v>1450</v>
      </c>
      <c r="B735" s="64" t="s">
        <v>1451</v>
      </c>
      <c r="C735" s="247" t="s">
        <v>1450</v>
      </c>
      <c r="D735" s="194">
        <v>0</v>
      </c>
      <c r="E735" s="194"/>
      <c r="F735" s="45" t="str">
        <f t="shared" si="167"/>
        <v>-</v>
      </c>
    </row>
    <row r="736" spans="1:6" ht="12.75" customHeight="1" x14ac:dyDescent="0.2">
      <c r="A736" s="63" t="s">
        <v>1452</v>
      </c>
      <c r="B736" s="64" t="s">
        <v>1453</v>
      </c>
      <c r="C736" s="247" t="s">
        <v>1452</v>
      </c>
      <c r="D736" s="194">
        <v>0</v>
      </c>
      <c r="E736" s="194"/>
      <c r="F736" s="45" t="str">
        <f t="shared" si="167"/>
        <v>-</v>
      </c>
    </row>
    <row r="737" spans="1:6" ht="12.75" customHeight="1" x14ac:dyDescent="0.2">
      <c r="A737" s="63" t="s">
        <v>1454</v>
      </c>
      <c r="B737" s="64" t="s">
        <v>1455</v>
      </c>
      <c r="C737" s="247" t="s">
        <v>1454</v>
      </c>
      <c r="D737" s="194">
        <v>0</v>
      </c>
      <c r="E737" s="194">
        <v>10094.57</v>
      </c>
      <c r="F737" s="45" t="str">
        <f t="shared" si="167"/>
        <v>-</v>
      </c>
    </row>
    <row r="738" spans="1:6" ht="12.75" customHeight="1" x14ac:dyDescent="0.2">
      <c r="A738" s="63" t="s">
        <v>1456</v>
      </c>
      <c r="B738" s="64" t="s">
        <v>1457</v>
      </c>
      <c r="C738" s="247" t="s">
        <v>1456</v>
      </c>
      <c r="D738" s="194">
        <v>22954.06</v>
      </c>
      <c r="E738" s="194">
        <v>15627.87</v>
      </c>
      <c r="F738" s="45">
        <f t="shared" si="167"/>
        <v>68.083249760608794</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1877.32</v>
      </c>
      <c r="E742" s="192">
        <v>2271.3200000000002</v>
      </c>
      <c r="F742" s="71">
        <f t="shared" si="169"/>
        <v>120.98736496708074</v>
      </c>
    </row>
    <row r="743" spans="1:6" ht="12.75" customHeight="1" x14ac:dyDescent="0.2">
      <c r="A743" s="70" t="s">
        <v>1466</v>
      </c>
      <c r="B743" s="65" t="s">
        <v>1467</v>
      </c>
      <c r="C743" s="277" t="s">
        <v>1466</v>
      </c>
      <c r="D743" s="192"/>
      <c r="E743" s="192"/>
      <c r="F743" s="71" t="str">
        <f t="shared" ref="F743:F744" si="170">IF(D743&lt;&gt;0,IF(E743/D743&gt;=100,"&gt;&gt;100",E743/D743*100),"-")</f>
        <v>-</v>
      </c>
    </row>
    <row r="744" spans="1:6" ht="12.75" customHeight="1" x14ac:dyDescent="0.2">
      <c r="A744" s="70" t="s">
        <v>1468</v>
      </c>
      <c r="B744" s="65" t="s">
        <v>1469</v>
      </c>
      <c r="C744" s="277" t="s">
        <v>1468</v>
      </c>
      <c r="D744" s="192"/>
      <c r="E744" s="192"/>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88743.24</v>
      </c>
      <c r="E760" s="194">
        <v>217996.24</v>
      </c>
      <c r="F760" s="45">
        <f t="shared" si="169"/>
        <v>245.6482769842525</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47687.5</v>
      </c>
      <c r="E777" s="192">
        <v>26416.54</v>
      </c>
      <c r="F777" s="71">
        <f t="shared" si="169"/>
        <v>55.395103538663172</v>
      </c>
    </row>
    <row r="778" spans="1:6" ht="12.75" customHeight="1" x14ac:dyDescent="0.2">
      <c r="A778" s="70">
        <v>35232</v>
      </c>
      <c r="B778" s="65" t="s">
        <v>1536</v>
      </c>
      <c r="C778" s="278" t="s">
        <v>1537</v>
      </c>
      <c r="D778" s="192">
        <v>227558.53</v>
      </c>
      <c r="E778" s="192">
        <v>23873.14</v>
      </c>
      <c r="F778" s="71">
        <f t="shared" si="169"/>
        <v>10.490988845814744</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174887.87</v>
      </c>
      <c r="E843" s="194">
        <v>151425.69</v>
      </c>
      <c r="F843" s="45">
        <f t="shared" si="169"/>
        <v>86.58444407836862</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44927.21</v>
      </c>
      <c r="E846" s="194">
        <v>31202.46</v>
      </c>
      <c r="F846" s="45">
        <f t="shared" si="169"/>
        <v>69.451141079092167</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13466.36</v>
      </c>
      <c r="E848" s="194">
        <v>13270</v>
      </c>
      <c r="F848" s="45">
        <f t="shared" si="169"/>
        <v>98.541847982676828</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347302.49</v>
      </c>
      <c r="E850" s="194">
        <v>429873.68</v>
      </c>
      <c r="F850" s="45">
        <f t="shared" si="169"/>
        <v>123.77500662318892</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800</v>
      </c>
      <c r="E855" s="194">
        <v>4638.9799999999996</v>
      </c>
      <c r="F855" s="45">
        <f t="shared" si="169"/>
        <v>579.87249999999995</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336754.35</v>
      </c>
      <c r="E857" s="194">
        <v>98126.22</v>
      </c>
      <c r="F857" s="45">
        <f t="shared" si="169"/>
        <v>29.138812906202993</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2000000</v>
      </c>
      <c r="E913" s="192">
        <v>6000000</v>
      </c>
      <c r="F913" s="71">
        <f t="shared" si="169"/>
        <v>300</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877910.28</v>
      </c>
      <c r="E981" s="192">
        <v>1214052.56</v>
      </c>
      <c r="F981" s="71">
        <f t="shared" si="169"/>
        <v>138.28891034286556</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6" t="s">
        <v>1998</v>
      </c>
      <c r="B1010" s="367"/>
      <c r="C1010" s="48"/>
      <c r="D1010" s="53"/>
      <c r="E1010" s="53"/>
      <c r="F1010" s="54"/>
    </row>
    <row r="1011" spans="1:6" ht="39" customHeight="1" x14ac:dyDescent="0.2">
      <c r="A1011" s="152" t="s">
        <v>1999</v>
      </c>
      <c r="B1011" s="148" t="s">
        <v>44</v>
      </c>
      <c r="C1011" s="172" t="s">
        <v>45</v>
      </c>
      <c r="D1011" s="47" t="s">
        <v>2000</v>
      </c>
      <c r="E1011" s="49" t="s">
        <v>53</v>
      </c>
      <c r="F1011" s="47" t="s">
        <v>62</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E364" sqref="E3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57</v>
      </c>
      <c r="B1" s="322" t="s">
        <v>58</v>
      </c>
      <c r="C1" s="268" t="s">
        <v>34</v>
      </c>
      <c r="D1" s="323" t="s">
        <v>35</v>
      </c>
      <c r="E1" s="268" t="s">
        <v>59</v>
      </c>
      <c r="F1" s="324" t="s">
        <v>41</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61</v>
      </c>
      <c r="B3" s="307" t="s">
        <v>44</v>
      </c>
      <c r="C3" s="308" t="s">
        <v>45</v>
      </c>
      <c r="D3" s="309" t="s">
        <v>48</v>
      </c>
      <c r="E3" s="307" t="s">
        <v>49</v>
      </c>
      <c r="F3" s="310" t="s">
        <v>62</v>
      </c>
    </row>
    <row r="4" spans="1:24"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44817174.459999986</v>
      </c>
      <c r="E6" s="180">
        <f t="shared" si="0"/>
        <v>56117465.939999998</v>
      </c>
      <c r="F6" s="181">
        <f t="shared" ref="F6:F298" si="1">IF(D6&gt;0,IF(E6/D6&gt;=100,"&gt;&gt;100",E6/D6*100),"-")</f>
        <v>125.21419883372099</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43610458.629999988</v>
      </c>
      <c r="E7" s="79">
        <f t="shared" si="2"/>
        <v>52958407.099999994</v>
      </c>
      <c r="F7" s="71">
        <f t="shared" si="1"/>
        <v>121.43510699878189</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4712211.3699999992</v>
      </c>
      <c r="E8" s="79">
        <f>E9+E10-E11</f>
        <v>4759482.0699999994</v>
      </c>
      <c r="F8" s="71">
        <f t="shared" si="1"/>
        <v>101.00315321806119</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4079203.71</v>
      </c>
      <c r="E9" s="192">
        <v>4117244.33</v>
      </c>
      <c r="F9" s="71">
        <f t="shared" si="1"/>
        <v>100.93255014224334</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651018.85</v>
      </c>
      <c r="E10" s="192">
        <v>660248.93000000005</v>
      </c>
      <c r="F10" s="71">
        <f t="shared" si="1"/>
        <v>101.41778997643465</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18011.189999999999</v>
      </c>
      <c r="E11" s="192">
        <v>18011.189999999999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32591954.139999993</v>
      </c>
      <c r="E12" s="79">
        <f t="shared" si="3"/>
        <v>41553220.599999994</v>
      </c>
      <c r="F12" s="71">
        <f t="shared" si="1"/>
        <v>127.49533342341653</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31760083.839999996</v>
      </c>
      <c r="E13" s="79">
        <f t="shared" si="4"/>
        <v>41025808.829999998</v>
      </c>
      <c r="F13" s="71">
        <f t="shared" si="1"/>
        <v>129.17412005799039</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192664.37</v>
      </c>
      <c r="E14" s="192">
        <v>192664.37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16071680.529999999</v>
      </c>
      <c r="E15" s="192">
        <v>17262932.09</v>
      </c>
      <c r="F15" s="71">
        <f t="shared" si="1"/>
        <v>107.4121157260211</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11373366.1</v>
      </c>
      <c r="E16" s="192">
        <v>12993312.210000001</v>
      </c>
      <c r="F16" s="71">
        <f t="shared" si="1"/>
        <v>114.2433303892328</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14509699.26</v>
      </c>
      <c r="E17" s="192">
        <v>22197958.129999999</v>
      </c>
      <c r="F17" s="71">
        <f t="shared" si="1"/>
        <v>152.98703117296725</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10387326.42</v>
      </c>
      <c r="E18" s="192">
        <v>11621057.970000001</v>
      </c>
      <c r="F18" s="71">
        <f t="shared" si="1"/>
        <v>111.87727717523678</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456616.40999999992</v>
      </c>
      <c r="E19" s="79">
        <f t="shared" si="5"/>
        <v>181518.71999999997</v>
      </c>
      <c r="F19" s="71">
        <f t="shared" si="1"/>
        <v>39.752999678658071</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583644.37</v>
      </c>
      <c r="E20" s="192">
        <v>597463.15</v>
      </c>
      <c r="F20" s="71">
        <f t="shared" si="1"/>
        <v>102.36767125844118</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14219.02</v>
      </c>
      <c r="E21" s="192">
        <v>26067.96</v>
      </c>
      <c r="F21" s="71">
        <f t="shared" si="1"/>
        <v>183.33162201051829</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9218.89</v>
      </c>
      <c r="E22" s="192">
        <v>9897.84</v>
      </c>
      <c r="F22" s="71">
        <f t="shared" si="1"/>
        <v>107.36476951129691</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v>1237.58</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170.02</v>
      </c>
      <c r="E24" s="192">
        <v>170.02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32561.87</v>
      </c>
      <c r="E25" s="192">
        <v>32561.87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726823.23</v>
      </c>
      <c r="E26" s="192">
        <v>726823.23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910020.99</v>
      </c>
      <c r="E28" s="192">
        <v>1212702.93</v>
      </c>
      <c r="F28" s="71">
        <f t="shared" si="1"/>
        <v>133.26098445267729</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35954.61</v>
      </c>
      <c r="E29" s="79">
        <f t="shared" si="6"/>
        <v>25147.910000000003</v>
      </c>
      <c r="F29" s="71">
        <f t="shared" si="1"/>
        <v>69.943492642529009</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99191.83</v>
      </c>
      <c r="E30" s="192">
        <v>99191.83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63237.22</v>
      </c>
      <c r="E34" s="192">
        <v>74043.92</v>
      </c>
      <c r="F34" s="71">
        <f t="shared" si="1"/>
        <v>117.08914465246892</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55345.22</v>
      </c>
      <c r="E35" s="79">
        <f t="shared" si="7"/>
        <v>55345.22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55345.22</v>
      </c>
      <c r="E37" s="192">
        <v>55345.22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37214.75</v>
      </c>
      <c r="E41" s="79">
        <f t="shared" si="8"/>
        <v>64929.5</v>
      </c>
      <c r="F41" s="71">
        <f t="shared" si="1"/>
        <v>174.47248738739344</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37214.75</v>
      </c>
      <c r="E42" s="192">
        <v>64929.5</v>
      </c>
      <c r="F42" s="71">
        <f t="shared" si="1"/>
        <v>174.47248738739344</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246739.30999999982</v>
      </c>
      <c r="E45" s="79">
        <f t="shared" si="9"/>
        <v>200470.41999999993</v>
      </c>
      <c r="F45" s="71">
        <f t="shared" si="1"/>
        <v>81.247864395827349</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123431.51</v>
      </c>
      <c r="E47" s="192">
        <v>123431.51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1191444.46</v>
      </c>
      <c r="E48" s="192">
        <v>1328781.94</v>
      </c>
      <c r="F48" s="71">
        <f t="shared" si="1"/>
        <v>111.52697289809043</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107885.64</v>
      </c>
      <c r="E49" s="192">
        <v>107885.64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1176022.3</v>
      </c>
      <c r="E50" s="192">
        <v>1359628.67</v>
      </c>
      <c r="F50" s="71">
        <f t="shared" si="1"/>
        <v>115.61249051144694</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283.63</v>
      </c>
      <c r="E54" s="192">
        <v>283.63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283.63</v>
      </c>
      <c r="E55" s="192">
        <v>283.63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6306293.1199999992</v>
      </c>
      <c r="E56" s="79">
        <f t="shared" si="11"/>
        <v>6645704.4299999997</v>
      </c>
      <c r="F56" s="71">
        <f t="shared" si="1"/>
        <v>105.38210488382755</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5546180.1399999997</v>
      </c>
      <c r="E57" s="192">
        <v>5885591.4500000002</v>
      </c>
      <c r="F57" s="71">
        <f t="shared" si="1"/>
        <v>106.11973108396006</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18954.43</v>
      </c>
      <c r="E58" s="192">
        <v>18954.43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741158.55</v>
      </c>
      <c r="E61" s="192">
        <v>741158.55</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1206715.83</v>
      </c>
      <c r="E69" s="79">
        <f>E70+E82+E88+E119+E135+E147+E165+E171</f>
        <v>3159058.84</v>
      </c>
      <c r="F69" s="71">
        <f t="shared" si="1"/>
        <v>261.78979022757989</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331142.69</v>
      </c>
      <c r="E70" s="79">
        <f t="shared" si="12"/>
        <v>1771695.56</v>
      </c>
      <c r="F70" s="71">
        <f t="shared" si="1"/>
        <v>535.02481362339597</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331142.69</v>
      </c>
      <c r="E71" s="79">
        <f t="shared" si="13"/>
        <v>1771695.56</v>
      </c>
      <c r="F71" s="71">
        <f t="shared" si="1"/>
        <v>535.02481362339597</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331142.69</v>
      </c>
      <c r="E73" s="192">
        <v>1771695.56</v>
      </c>
      <c r="F73" s="71">
        <f t="shared" si="1"/>
        <v>535.02481362339597</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44013.599999999999</v>
      </c>
      <c r="E82" s="79">
        <f>SUM(E83:E85)-E86+E87</f>
        <v>45424.270000000004</v>
      </c>
      <c r="F82" s="71">
        <f t="shared" si="1"/>
        <v>103.20507752149337</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16301.74</v>
      </c>
      <c r="E83" s="192">
        <v>16301.74</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505.29</v>
      </c>
      <c r="E85" s="192">
        <v>505.29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27206.57</v>
      </c>
      <c r="E87" s="192">
        <v>28617.24</v>
      </c>
      <c r="F87" s="71">
        <f t="shared" si="1"/>
        <v>105.1850343501588</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148584.87</v>
      </c>
      <c r="E88" s="79">
        <f t="shared" si="15"/>
        <v>148584.87</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148584.87</v>
      </c>
      <c r="E89" s="79">
        <f t="shared" si="16"/>
        <v>148584.87</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148584.87</v>
      </c>
      <c r="E90" s="192">
        <v>148584.87</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148992.69</v>
      </c>
      <c r="E135" s="79">
        <f t="shared" si="21"/>
        <v>148992.69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148992.69</v>
      </c>
      <c r="E136" s="79">
        <f t="shared" si="22"/>
        <v>148992.69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148931.1</v>
      </c>
      <c r="E140" s="192">
        <v>148931.1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61.59</v>
      </c>
      <c r="E142" s="192">
        <v>61.59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483835.7</v>
      </c>
      <c r="E147" s="79">
        <f t="shared" si="24"/>
        <v>1022404.13</v>
      </c>
      <c r="F147" s="71">
        <f t="shared" si="1"/>
        <v>211.31225537925374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51539.27</v>
      </c>
      <c r="E148" s="192">
        <v>42148.03</v>
      </c>
      <c r="F148" s="71">
        <f t="shared" si="1"/>
        <v>81.778476877922415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35156.94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v>35156.94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22264.67</v>
      </c>
      <c r="E159" s="192">
        <v>34528.97</v>
      </c>
      <c r="F159" s="71">
        <f t="shared" si="1"/>
        <v>155.08413104708043</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379968.06</v>
      </c>
      <c r="E160" s="192">
        <v>876410.68</v>
      </c>
      <c r="F160" s="71">
        <f t="shared" si="1"/>
        <v>230.65377653058525</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11795.33</v>
      </c>
      <c r="E161" s="192">
        <v>15891.14</v>
      </c>
      <c r="F161" s="71">
        <f t="shared" si="1"/>
        <v>134.72399670038902</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18268.37</v>
      </c>
      <c r="E163" s="192">
        <v>18268.37</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50146.28</v>
      </c>
      <c r="E165" s="79">
        <f t="shared" si="26"/>
        <v>21957.32</v>
      </c>
      <c r="F165" s="71">
        <f t="shared" si="1"/>
        <v>43.786538104122577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41319.79</v>
      </c>
      <c r="E166" s="192">
        <v>13272.64</v>
      </c>
      <c r="F166" s="71">
        <f t="shared" si="1"/>
        <v>32.121750860786072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8826.49</v>
      </c>
      <c r="E167" s="192">
        <v>8684.68</v>
      </c>
      <c r="F167" s="71">
        <f t="shared" si="1"/>
        <v>98.39335908158283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44817174.460000008</v>
      </c>
      <c r="E176" s="79">
        <f>E177+E251</f>
        <v>56117465.939999998</v>
      </c>
      <c r="F176" s="71">
        <f t="shared" si="1"/>
        <v>125.21419883372091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9366937.2799999993</v>
      </c>
      <c r="E177" s="79">
        <f>E178+E197+E203+E219+E247+E248</f>
        <v>14401878.599999998</v>
      </c>
      <c r="F177" s="71">
        <f t="shared" si="1"/>
        <v>153.75226895935828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782877.54999999993</v>
      </c>
      <c r="E178" s="79">
        <f>SUM(E179:E181)+E185+E186+SUM(E194:E196)</f>
        <v>275826.26</v>
      </c>
      <c r="F178" s="71">
        <f t="shared" si="1"/>
        <v>35.23236296659676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87375.37</v>
      </c>
      <c r="E179" s="192">
        <v>91869</v>
      </c>
      <c r="F179" s="71">
        <f t="shared" si="1"/>
        <v>105.14290239915437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254013.32</v>
      </c>
      <c r="E180" s="192">
        <v>136652.26999999999</v>
      </c>
      <c r="F180" s="71">
        <f t="shared" si="1"/>
        <v>53.797285118748881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3774.29</v>
      </c>
      <c r="E181" s="79">
        <f t="shared" si="28"/>
        <v>4162.96</v>
      </c>
      <c r="F181" s="71">
        <f t="shared" si="1"/>
        <v>110.29783085030562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2052.4699999999998</v>
      </c>
      <c r="E183" s="192">
        <v>2364.62</v>
      </c>
      <c r="F183" s="71">
        <f t="shared" si="1"/>
        <v>115.20850487461449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1721.82</v>
      </c>
      <c r="E184" s="192">
        <v>1798.34</v>
      </c>
      <c r="F184" s="71">
        <f t="shared" si="1"/>
        <v>104.44413469468353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47507.13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8442.9699999999993</v>
      </c>
      <c r="E194" s="192">
        <v>856.29</v>
      </c>
      <c r="F194" s="71">
        <f t="shared" si="1"/>
        <v>10.142047170604657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29210.75</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352553.72</v>
      </c>
      <c r="E196" s="192">
        <v>42285.74</v>
      </c>
      <c r="F196" s="71">
        <f t="shared" si="1"/>
        <v>11.99412673903994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1554425.77</v>
      </c>
      <c r="E197" s="79">
        <f>SUM(E198:E202)</f>
        <v>2086569.95</v>
      </c>
      <c r="F197" s="71">
        <f t="shared" si="1"/>
        <v>134.2341326469388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v>379.25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v>1532620.17</v>
      </c>
      <c r="E199" s="192">
        <v>1971976.31</v>
      </c>
      <c r="F199" s="71">
        <f t="shared" ref="F199:F202" si="30">IF(D199&gt;0,IF(E199/D199&gt;=100,"&gt;&gt;100",E199/D199*100),"-")</f>
        <v>128.66699451045332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v>21426.35</v>
      </c>
      <c r="E202" s="192">
        <v>114593.64</v>
      </c>
      <c r="F202" s="71">
        <f t="shared" si="30"/>
        <v>534.82576360416033</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7029633.96</v>
      </c>
      <c r="E219" s="79">
        <f t="shared" si="34"/>
        <v>11806085.819999998</v>
      </c>
      <c r="F219" s="71">
        <f t="shared" si="1"/>
        <v>167.94737659427145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7029633.96</v>
      </c>
      <c r="E220" s="79">
        <f t="shared" si="35"/>
        <v>11806085.819999998</v>
      </c>
      <c r="F220" s="71">
        <f t="shared" si="1"/>
        <v>167.94737659427145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7029350.4299999997</v>
      </c>
      <c r="E225" s="192">
        <v>11805802.289999999</v>
      </c>
      <c r="F225" s="71">
        <f t="shared" si="1"/>
        <v>167.95011726282652</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283.52999999999997</v>
      </c>
      <c r="E230" s="192">
        <v>283.52999999999997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233396.57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35450237.180000007</v>
      </c>
      <c r="E251" s="79">
        <f>+E252+E255-E264+E274+E291</f>
        <v>41715587.340000004</v>
      </c>
      <c r="F251" s="71">
        <f t="shared" si="1"/>
        <v>117.67364807233145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36899500.07</v>
      </c>
      <c r="E252" s="79">
        <f>E253-E254</f>
        <v>41471087.060000002</v>
      </c>
      <c r="F252" s="71">
        <f t="shared" si="1"/>
        <v>112.38929248723559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43929845.859999999</v>
      </c>
      <c r="E253" s="192">
        <v>53277794.329999998</v>
      </c>
      <c r="F253" s="71">
        <f t="shared" si="1"/>
        <v>121.27926535365265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7030345.79</v>
      </c>
      <c r="E254" s="192">
        <v>11806707.27</v>
      </c>
      <c r="F254" s="71">
        <f t="shared" si="1"/>
        <v>167.93921128024627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-1983244.87</v>
      </c>
      <c r="E255" s="79">
        <f>E256-E260</f>
        <v>-802611.16999999899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1804990.77</v>
      </c>
      <c r="E256" s="79">
        <f>SUM(E257:E259)</f>
        <v>4785947.4400000004</v>
      </c>
      <c r="F256" s="71">
        <f t="shared" si="1"/>
        <v>265.15079852735204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289202.03000000003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1515788.74</v>
      </c>
      <c r="E259" s="192">
        <v>4785947.4400000004</v>
      </c>
      <c r="F259" s="71">
        <f t="shared" si="1"/>
        <v>315.73974088236076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3788235.64</v>
      </c>
      <c r="E260" s="79">
        <f>SUM(E261:E263)</f>
        <v>5588558.6099999994</v>
      </c>
      <c r="F260" s="71">
        <f t="shared" si="1"/>
        <v>147.5240492167483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246822.77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3788235.64</v>
      </c>
      <c r="E262" s="192">
        <v>5341735.84</v>
      </c>
      <c r="F262" s="71">
        <f t="shared" si="1"/>
        <v>141.00854190791574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483835.7</v>
      </c>
      <c r="E274" s="79">
        <f>SUM(E275:E277)+SUM(E286:E290)</f>
        <v>1022404.13</v>
      </c>
      <c r="F274" s="71">
        <f t="shared" si="1"/>
        <v>211.31225537925374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v>51539.27</v>
      </c>
      <c r="E275" s="192">
        <v>42148.03</v>
      </c>
      <c r="F275" s="71">
        <f t="shared" ref="F275:F290" si="39">IF(D275&gt;0,IF(E275/D275&gt;=100,"&gt;&gt;100",E275/D275*100),"-")</f>
        <v>81.778476877922415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35156.94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v>35156.94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200</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v>22264.67</v>
      </c>
      <c r="E286" s="192">
        <v>34528.97</v>
      </c>
      <c r="F286" s="71">
        <f t="shared" si="39"/>
        <v>155.08413104708043</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v>379968.06</v>
      </c>
      <c r="E287" s="192">
        <v>876410.68</v>
      </c>
      <c r="F287" s="71">
        <f t="shared" si="39"/>
        <v>230.65377653058525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11795.33</v>
      </c>
      <c r="E288" s="192">
        <v>15891.14</v>
      </c>
      <c r="F288" s="71">
        <f t="shared" si="39"/>
        <v>134.72399670038902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v>18268.37</v>
      </c>
      <c r="E290" s="192">
        <v>18268.37</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50146.28</v>
      </c>
      <c r="E291" s="79">
        <f>SUM(E292:E295)</f>
        <v>24707.32</v>
      </c>
      <c r="F291" s="71">
        <f t="shared" si="1"/>
        <v>49.270494242045473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v>41319.79</v>
      </c>
      <c r="E292" s="192">
        <v>16022.64</v>
      </c>
      <c r="F292" s="71">
        <f t="shared" si="1"/>
        <v>38.777157386327474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v>8826.49</v>
      </c>
      <c r="E293" s="192">
        <v>8684.68</v>
      </c>
      <c r="F293" s="71">
        <f t="shared" ref="F293:F295" si="40">IF(D293&gt;0,IF(E293/D293&gt;=100,"&gt;&gt;100",E293/D293*100),"-")</f>
        <v>98.39335908158283</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v>0</v>
      </c>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1140304.29</v>
      </c>
      <c r="E297" s="79">
        <f t="shared" si="42"/>
        <v>4500674.75</v>
      </c>
      <c r="F297" s="71">
        <f t="shared" si="1"/>
        <v>394.69067945013165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1140304.29</v>
      </c>
      <c r="E298" s="193">
        <v>4500674.75</v>
      </c>
      <c r="F298" s="75">
        <f t="shared" si="1"/>
        <v>394.69067945013165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148584.87</v>
      </c>
      <c r="E300" s="192">
        <v>148584.87</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483835.7</v>
      </c>
      <c r="E302" s="192">
        <v>1022404.13</v>
      </c>
      <c r="F302" s="71">
        <f t="shared" si="43"/>
        <v>211.31225537925374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50146.28</v>
      </c>
      <c r="E305" s="192">
        <v>21957.32</v>
      </c>
      <c r="F305" s="71">
        <f t="shared" si="43"/>
        <v>43.786538104122577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9196.91</v>
      </c>
      <c r="E308" s="192">
        <v>10631.41</v>
      </c>
      <c r="F308" s="71">
        <f t="shared" si="43"/>
        <v>115.59763007357905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52.24</v>
      </c>
      <c r="E311" s="192">
        <v>28.41</v>
      </c>
      <c r="F311" s="71">
        <f t="shared" si="43"/>
        <v>54.383614088820821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17957.419999999998</v>
      </c>
      <c r="E313" s="192">
        <v>17957.419999999998</v>
      </c>
      <c r="F313" s="71">
        <f t="shared" si="43"/>
        <v>100</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v>23614.31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782877.55</v>
      </c>
      <c r="E337" s="192">
        <v>252211.95</v>
      </c>
      <c r="F337" s="71">
        <f t="shared" si="43"/>
        <v>32.21601513544487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132214.5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1554425.77</v>
      </c>
      <c r="E339" s="192">
        <v>1954355.45</v>
      </c>
      <c r="F339" s="71">
        <f t="shared" si="43"/>
        <v>125.72845147825875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7029633.96</v>
      </c>
      <c r="E343" s="192">
        <v>11806085.82</v>
      </c>
      <c r="F343" s="71">
        <f t="shared" si="43"/>
        <v>167.9473765942715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v>86775.93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v>146620.64000000001</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1090934.5900000001</v>
      </c>
      <c r="E389" s="192">
        <v>4401935.3499999996</v>
      </c>
      <c r="F389" s="71">
        <f t="shared" si="44"/>
        <v>403.50130890982194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v>49369.7</v>
      </c>
      <c r="E391" s="288">
        <v>98739.4</v>
      </c>
      <c r="F391" s="263">
        <f t="shared" si="44"/>
        <v>200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57</v>
      </c>
      <c r="B1" s="322" t="s">
        <v>58</v>
      </c>
      <c r="C1" s="268" t="s">
        <v>34</v>
      </c>
      <c r="D1" s="323" t="s">
        <v>35</v>
      </c>
      <c r="E1" s="268" t="s">
        <v>59</v>
      </c>
      <c r="F1" s="324" t="s">
        <v>41</v>
      </c>
    </row>
    <row r="2" spans="1:25" ht="50.1" customHeight="1" x14ac:dyDescent="0.2">
      <c r="A2" s="377" t="s">
        <v>2721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44</v>
      </c>
      <c r="C3" s="305" t="s">
        <v>45</v>
      </c>
      <c r="D3" s="312" t="s">
        <v>46</v>
      </c>
      <c r="E3" s="312" t="s">
        <v>47</v>
      </c>
      <c r="F3" s="47" t="s">
        <v>62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1699534.48</v>
      </c>
      <c r="E5" s="58">
        <f t="shared" si="0"/>
        <v>2251228.3600000003</v>
      </c>
      <c r="F5" s="59">
        <f t="shared" ref="F5:F141" si="1">IF(D5&gt;0,IF(E5/D5&gt;=100,"&gt;&gt;100",E5/D5*100),"-")</f>
        <v>132.46147027273022</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148234.10999999999</v>
      </c>
      <c r="E6" s="60">
        <f t="shared" si="2"/>
        <v>337765.76</v>
      </c>
      <c r="F6" s="45">
        <f t="shared" si="1"/>
        <v>227.85967413303189</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17253.599999999999</v>
      </c>
      <c r="E7" s="194">
        <v>70440.83</v>
      </c>
      <c r="F7" s="45">
        <f t="shared" si="1"/>
        <v>408.26743404275055</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130980.51</v>
      </c>
      <c r="E8" s="194">
        <v>267324.93</v>
      </c>
      <c r="F8" s="45">
        <f t="shared" si="1"/>
        <v>204.09519706405175</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1551300.37</v>
      </c>
      <c r="E13" s="60">
        <f t="shared" si="4"/>
        <v>1913462.6</v>
      </c>
      <c r="F13" s="45">
        <f t="shared" si="1"/>
        <v>123.34571930773149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1026086.15</v>
      </c>
      <c r="E14" s="194">
        <v>1233901.81</v>
      </c>
      <c r="F14" s="45">
        <f t="shared" si="1"/>
        <v>120.25323702108248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525214.22</v>
      </c>
      <c r="E16" s="194">
        <v>679560.79</v>
      </c>
      <c r="F16" s="45">
        <f t="shared" si="1"/>
        <v>129.38735550610187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35371.97</v>
      </c>
      <c r="E28" s="60">
        <f t="shared" si="6"/>
        <v>43319.98</v>
      </c>
      <c r="F28" s="45">
        <f t="shared" si="1"/>
        <v>122.46979741303636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31549.24</v>
      </c>
      <c r="E30" s="194">
        <v>41319.980000000003</v>
      </c>
      <c r="F30" s="45">
        <f t="shared" si="1"/>
        <v>130.96981100020159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3822.73</v>
      </c>
      <c r="E34" s="194">
        <v>2000</v>
      </c>
      <c r="F34" s="45">
        <f t="shared" si="1"/>
        <v>52.318630926065921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3404059.7199999997</v>
      </c>
      <c r="E35" s="60">
        <f t="shared" si="7"/>
        <v>3741035.1699999995</v>
      </c>
      <c r="F35" s="45">
        <f t="shared" si="1"/>
        <v>109.89922262585921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49411.4</v>
      </c>
      <c r="E39" s="60">
        <f t="shared" si="9"/>
        <v>37916.54</v>
      </c>
      <c r="F39" s="45">
        <f t="shared" si="1"/>
        <v>76.736421149775154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49411.4</v>
      </c>
      <c r="E40" s="194">
        <v>37916.54</v>
      </c>
      <c r="F40" s="45">
        <f t="shared" si="1"/>
        <v>76.736421149775154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1666487.9</v>
      </c>
      <c r="E54" s="60">
        <f t="shared" si="12"/>
        <v>2635511.0099999998</v>
      </c>
      <c r="F54" s="45">
        <f t="shared" si="1"/>
        <v>158.14762351409811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1666487.9</v>
      </c>
      <c r="E55" s="194">
        <v>2635511.0099999998</v>
      </c>
      <c r="F55" s="45">
        <f t="shared" si="1"/>
        <v>158.14762351409811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1170820.9300000002</v>
      </c>
      <c r="E61" s="60">
        <f t="shared" si="13"/>
        <v>717734.72</v>
      </c>
      <c r="F61" s="45">
        <f t="shared" si="1"/>
        <v>61.301835456597097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289660</v>
      </c>
      <c r="E64" s="194">
        <v>474020</v>
      </c>
      <c r="F64" s="45">
        <f t="shared" si="1"/>
        <v>163.64703445418766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881160.93</v>
      </c>
      <c r="E65" s="194">
        <v>243714.72</v>
      </c>
      <c r="F65" s="45">
        <f t="shared" si="1"/>
        <v>27.658366559670316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517339.49</v>
      </c>
      <c r="E74" s="194">
        <v>349872.9</v>
      </c>
      <c r="F74" s="45">
        <f t="shared" si="1"/>
        <v>67.629266035732172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508323.63</v>
      </c>
      <c r="E75" s="60">
        <f t="shared" si="15"/>
        <v>105500</v>
      </c>
      <c r="F75" s="45">
        <f t="shared" si="1"/>
        <v>20.754494533334995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223686.16</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221810.24</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62827.23</v>
      </c>
      <c r="E81" s="194">
        <v>105500</v>
      </c>
      <c r="F81" s="45">
        <f t="shared" si="1"/>
        <v>167.92082031946975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2877288.74</v>
      </c>
      <c r="E82" s="60">
        <f t="shared" si="16"/>
        <v>1706490.1099999999</v>
      </c>
      <c r="F82" s="45">
        <f t="shared" si="1"/>
        <v>59.30896285368982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1805856.58</v>
      </c>
      <c r="E84" s="194">
        <v>146386.07</v>
      </c>
      <c r="F84" s="45">
        <f t="shared" si="1"/>
        <v>8.1061847115234364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61967.67</v>
      </c>
      <c r="E85" s="194">
        <v>33034.800000000003</v>
      </c>
      <c r="F85" s="45">
        <f t="shared" si="1"/>
        <v>53.309733930612538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v>44599.11</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1009464.49</v>
      </c>
      <c r="E88" s="194">
        <v>1482470.13</v>
      </c>
      <c r="F88" s="45">
        <f t="shared" si="1"/>
        <v>146.85708558207926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41566.25</v>
      </c>
      <c r="E89" s="60">
        <f t="shared" si="17"/>
        <v>22067.09</v>
      </c>
      <c r="F89" s="45">
        <f t="shared" si="1"/>
        <v>53.088960394550867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40566.25</v>
      </c>
      <c r="E104" s="194">
        <v>20067.09</v>
      </c>
      <c r="F104" s="45">
        <f t="shared" si="1"/>
        <v>49.467451391242726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1000</v>
      </c>
      <c r="E106" s="194">
        <v>2000</v>
      </c>
      <c r="F106" s="45">
        <f t="shared" si="1"/>
        <v>200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668869.91999999993</v>
      </c>
      <c r="E107" s="60">
        <f t="shared" si="21"/>
        <v>1162461.33</v>
      </c>
      <c r="F107" s="45">
        <f t="shared" si="1"/>
        <v>173.79482844736091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532345.22</v>
      </c>
      <c r="E108" s="194">
        <v>808709.63</v>
      </c>
      <c r="F108" s="45">
        <f t="shared" si="1"/>
        <v>151.91450953574827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45794.63</v>
      </c>
      <c r="E109" s="194">
        <v>41106.97</v>
      </c>
      <c r="F109" s="45">
        <f t="shared" si="1"/>
        <v>89.763734306839041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90730.07</v>
      </c>
      <c r="E113" s="194">
        <v>312644.73</v>
      </c>
      <c r="F113" s="45">
        <f t="shared" si="1"/>
        <v>344.5877755853158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2853266.08</v>
      </c>
      <c r="E114" s="60">
        <f t="shared" si="22"/>
        <v>1012426.9100000001</v>
      </c>
      <c r="F114" s="45">
        <f t="shared" si="1"/>
        <v>35.483087858388593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2784923.06</v>
      </c>
      <c r="E115" s="60">
        <f t="shared" si="23"/>
        <v>975001.70000000007</v>
      </c>
      <c r="F115" s="45">
        <f t="shared" si="1"/>
        <v>35.010004908358219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2537481.77</v>
      </c>
      <c r="E116" s="194">
        <v>15439.79</v>
      </c>
      <c r="F116" s="45">
        <f t="shared" si="1"/>
        <v>0.60846900192705633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247441.29</v>
      </c>
      <c r="E117" s="194">
        <v>959561.91</v>
      </c>
      <c r="F117" s="45">
        <f t="shared" si="1"/>
        <v>387.79377120124133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7824.24</v>
      </c>
      <c r="E118" s="60">
        <f t="shared" si="24"/>
        <v>9394.2800000000007</v>
      </c>
      <c r="F118" s="45">
        <f t="shared" si="1"/>
        <v>120.06635788268254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7824.24</v>
      </c>
      <c r="E120" s="194">
        <v>9394.2800000000007</v>
      </c>
      <c r="F120" s="45">
        <f t="shared" si="1"/>
        <v>120.06635788268254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35518.78</v>
      </c>
      <c r="E122" s="60">
        <f t="shared" si="25"/>
        <v>28030.93</v>
      </c>
      <c r="F122" s="45">
        <f t="shared" si="1"/>
        <v>78.918617137187709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35518.78</v>
      </c>
      <c r="E123" s="194">
        <v>28030.93</v>
      </c>
      <c r="F123" s="45">
        <f t="shared" si="1"/>
        <v>78.918617137187709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25000</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1339966.8999999999</v>
      </c>
      <c r="E129" s="60">
        <f t="shared" si="26"/>
        <v>7079957.0199999996</v>
      </c>
      <c r="F129" s="45">
        <f t="shared" si="1"/>
        <v>528.36805297205478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1191158.5</v>
      </c>
      <c r="E133" s="194">
        <v>6914519.8899999997</v>
      </c>
      <c r="F133" s="45">
        <f t="shared" si="1"/>
        <v>580.4869704577518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30259.03</v>
      </c>
      <c r="E135" s="194">
        <v>32947.14</v>
      </c>
      <c r="F135" s="45">
        <f t="shared" si="1"/>
        <v>108.8836621663021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28933.74</v>
      </c>
      <c r="E137" s="194">
        <v>33880.15</v>
      </c>
      <c r="F137" s="45">
        <f t="shared" si="1"/>
        <v>117.09564681233743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89615.63</v>
      </c>
      <c r="E140" s="194">
        <v>98609.84</v>
      </c>
      <c r="F140" s="45">
        <f t="shared" si="1"/>
        <v>110.03643002900274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13428247.689999999</v>
      </c>
      <c r="E141" s="81">
        <f t="shared" si="28"/>
        <v>17124485.969999999</v>
      </c>
      <c r="F141" s="61">
        <f t="shared" si="1"/>
        <v>127.52584227912762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1" t="s">
        <v>2973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312" t="s">
        <v>51</v>
      </c>
      <c r="E3" s="47" t="s">
        <v>52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1739268.85</v>
      </c>
      <c r="E5" s="82">
        <f t="shared" si="0"/>
        <v>1739268.85</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1739268.85</v>
      </c>
      <c r="E6" s="83">
        <f t="shared" si="1"/>
        <v>1739268.85</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1739268.85</v>
      </c>
      <c r="E7" s="83">
        <f t="shared" si="2"/>
        <v>1739268.85</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v>1739268.85</v>
      </c>
      <c r="E8" s="195">
        <v>1739268.85</v>
      </c>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99" sqref="D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4" t="s">
        <v>3043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9366937.2799999993</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29260886.029999997</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10097823.27</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1253664.3</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2085389.72</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226523.37</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390602.03</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744233.99</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98126.22</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5299283.6399999997</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11192220.630000001</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6000000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v>0</v>
      </c>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v>6000000</v>
      </c>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v>0</v>
      </c>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1970842.13</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24225944.709999997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10604874.560000001</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1249170.67</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2202750.77</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226134.7</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438109.16</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751820.67</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127336.97</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5609551.6200000001</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10660076.449999999</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1223548.1399999999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v>0</v>
      </c>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v>1223548.1399999999</v>
      </c>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1737445.56</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14401878.599999998</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155828.81</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23614.31</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23562.58</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23562.58</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51.73</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v>51.73</v>
      </c>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132214.5</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v>132214.5</v>
      </c>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14246049.790000001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252211.95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1954355.45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v>11806085.82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233396.57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3043</v>
      </c>
      <c r="B1" s="382"/>
      <c r="C1" s="382"/>
      <c r="D1" s="382"/>
      <c r="E1" s="51" t="s">
        <v>3190</v>
      </c>
      <c r="F1" s="51"/>
      <c r="G1" s="51"/>
      <c r="H1" s="51"/>
      <c r="I1" s="51"/>
      <c r="J1" s="51"/>
      <c r="K1" s="51"/>
      <c r="L1" s="51"/>
      <c r="M1" s="51"/>
      <c r="N1" s="51"/>
      <c r="O1" s="51"/>
      <c r="P1" s="51"/>
    </row>
    <row r="2" spans="1:17" ht="37.5" customHeight="1" x14ac:dyDescent="0.2">
      <c r="A2" s="384" t="s">
        <v>3191</v>
      </c>
      <c r="B2" s="382"/>
      <c r="C2" s="382"/>
      <c r="D2" s="382"/>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27812</v>
      </c>
      <c r="P3" s="51"/>
    </row>
    <row r="4" spans="1:17" ht="19.5" customHeight="1" x14ac:dyDescent="0.2">
      <c r="A4" s="388" t="s">
        <v>3202</v>
      </c>
      <c r="B4" s="389"/>
      <c r="C4" s="390"/>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3224</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3431</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3434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Provjera</v>
      </c>
      <c r="C234" s="91" t="s">
        <v>3435</v>
      </c>
      <c r="D234" s="95"/>
      <c r="E234" s="51">
        <f>MAX(G234:K234)</f>
        <v>0</v>
      </c>
      <c r="F234" s="51">
        <f>MAX(L234:O234)</f>
        <v>1</v>
      </c>
      <c r="G234" s="51"/>
      <c r="H234" s="51"/>
      <c r="I234" s="51"/>
      <c r="J234" s="51"/>
      <c r="K234" s="51"/>
      <c r="L234" s="51">
        <f>IF(AND('PR-RAS'!D95&gt;0,'PR-RAS'!D713=0,'PR-RAS'!D714=0),1,0)</f>
        <v>0</v>
      </c>
      <c r="M234" s="51">
        <f>IF(AND('PR-RAS'!E95&gt;0,'PR-RAS'!E713=0,'PR-RAS'!E714=0),1,0)</f>
        <v>1</v>
      </c>
      <c r="N234" s="51"/>
      <c r="O234" s="51"/>
      <c r="P234" s="51"/>
    </row>
    <row r="235" spans="1:16" ht="30" customHeight="1" x14ac:dyDescent="0.2">
      <c r="A235" s="105">
        <v>274</v>
      </c>
      <c r="B235" s="106" t="str">
        <f t="shared" si="16"/>
        <v>Provjera</v>
      </c>
      <c r="C235" s="91" t="s">
        <v>3436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3448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Švaco</cp:lastModifiedBy>
  <cp:lastPrinted>2025-11-26T12:43:51Z</cp:lastPrinted>
  <dcterms:created xsi:type="dcterms:W3CDTF">2022-04-01T05:14:30Z</dcterms:created>
  <dcterms:modified xsi:type="dcterms:W3CDTF">2026-02-18T11:19:17Z</dcterms:modified>
</cp:coreProperties>
</file>