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13_ncr:1_{BB71198B-8F59-428F-A333-A85AC182BC18}"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E313" i="9" s="1"/>
  <c r="B313" i="9" s="1"/>
  <c r="F313" i="9"/>
  <c r="H312" i="9"/>
  <c r="G312" i="9"/>
  <c r="F312" i="9"/>
  <c r="E312" i="9"/>
  <c r="B312" i="9"/>
  <c r="H311" i="9"/>
  <c r="G311" i="9"/>
  <c r="F311" i="9"/>
  <c r="E311" i="9"/>
  <c r="B311" i="9"/>
  <c r="F310" i="9"/>
  <c r="F309" i="9"/>
  <c r="F308" i="9"/>
  <c r="H307" i="9"/>
  <c r="G307" i="9"/>
  <c r="F307" i="9"/>
  <c r="F306" i="9"/>
  <c r="H305" i="9"/>
  <c r="G305" i="9"/>
  <c r="F305" i="9"/>
  <c r="E305" i="9"/>
  <c r="B305" i="9"/>
  <c r="H304" i="9"/>
  <c r="G304" i="9"/>
  <c r="F304" i="9"/>
  <c r="E304" i="9"/>
  <c r="B304" i="9"/>
  <c r="H303" i="9"/>
  <c r="G303" i="9"/>
  <c r="E303" i="9" s="1"/>
  <c r="B303" i="9" s="1"/>
  <c r="F303" i="9"/>
  <c r="F302" i="9"/>
  <c r="F301" i="9"/>
  <c r="F300" i="9"/>
  <c r="F299" i="9"/>
  <c r="F298" i="9"/>
  <c r="F297" i="9"/>
  <c r="L296" i="9"/>
  <c r="H296" i="9"/>
  <c r="F296" i="9"/>
  <c r="F295" i="9"/>
  <c r="I294" i="9"/>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F4" i="9"/>
  <c r="O3" i="9"/>
  <c r="G296" i="9" s="1"/>
  <c r="E296" i="9" s="1"/>
  <c r="B296" i="9" s="1"/>
  <c r="L3" i="9"/>
  <c r="I3" i="9"/>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D37" i="8"/>
  <c r="C1614" i="1" s="1"/>
  <c r="D27" i="8"/>
  <c r="C1604" i="1" s="1"/>
  <c r="D25" i="8"/>
  <c r="C1602" i="1" s="1"/>
  <c r="D18" i="8"/>
  <c r="C1595" i="1" s="1"/>
  <c r="D8" i="8"/>
  <c r="C1585" i="1" s="1"/>
  <c r="D6" i="8"/>
  <c r="E44" i="7"/>
  <c r="D44" i="7"/>
  <c r="E39" i="7"/>
  <c r="D1572" i="1" s="1"/>
  <c r="D39" i="7"/>
  <c r="C1572" i="1" s="1"/>
  <c r="E38" i="7"/>
  <c r="D38" i="7"/>
  <c r="E30" i="7"/>
  <c r="D1563" i="1" s="1"/>
  <c r="D30" i="7"/>
  <c r="C1563" i="1" s="1"/>
  <c r="E23" i="7"/>
  <c r="D1556" i="1" s="1"/>
  <c r="D23" i="7"/>
  <c r="C1556" i="1" s="1"/>
  <c r="E22" i="7"/>
  <c r="D22" i="7"/>
  <c r="E14" i="7"/>
  <c r="D1547" i="1" s="1"/>
  <c r="D14" i="7"/>
  <c r="C1547" i="1" s="1"/>
  <c r="E7" i="7"/>
  <c r="D1540" i="1" s="1"/>
  <c r="D7" i="7"/>
  <c r="C1540" i="1" s="1"/>
  <c r="E6" i="7"/>
  <c r="D1539" i="1" s="1"/>
  <c r="D6" i="7"/>
  <c r="C1539" i="1" s="1"/>
  <c r="E5" i="7"/>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F257" i="5"/>
  <c r="E256" i="5"/>
  <c r="D1260" i="1" s="1"/>
  <c r="D256" i="5"/>
  <c r="D255" i="5" s="1"/>
  <c r="D251" i="5" s="1"/>
  <c r="D176" i="5" s="1"/>
  <c r="E255" i="5"/>
  <c r="D1259" i="1" s="1"/>
  <c r="F254" i="5"/>
  <c r="F253" i="5"/>
  <c r="E252" i="5"/>
  <c r="D1256" i="1" s="1"/>
  <c r="D252" i="5"/>
  <c r="E251"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E177" i="5"/>
  <c r="D177" i="5"/>
  <c r="E176" i="5"/>
  <c r="D1180" i="1" s="1"/>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634" i="1" s="1"/>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633" i="1" s="1"/>
  <c r="D430" i="4"/>
  <c r="E428" i="4"/>
  <c r="D428" i="4"/>
  <c r="F428" i="4" s="1"/>
  <c r="E427" i="4"/>
  <c r="D427" i="4"/>
  <c r="E426" i="4"/>
  <c r="E647" i="4" s="1"/>
  <c r="D641" i="1"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413" i="1"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412" i="1"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F153" i="4" s="1"/>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I18" i="3"/>
  <c r="H18" i="3"/>
  <c r="G18" i="3"/>
  <c r="B18" i="3"/>
  <c r="I17" i="3"/>
  <c r="H17" i="3"/>
  <c r="G17" i="3"/>
  <c r="B17" i="3"/>
  <c r="H10" i="3" a="1"/>
  <c r="H10" i="3"/>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H276" i="1"/>
  <c r="D276" i="1"/>
  <c r="C276" i="1"/>
  <c r="G276" i="1" s="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G29" i="1"/>
  <c r="D29" i="1"/>
  <c r="C29" i="1"/>
  <c r="H29" i="1" s="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G14" i="1"/>
  <c r="D14" i="1"/>
  <c r="C14" i="1"/>
  <c r="H14" i="1" s="1"/>
  <c r="D13" i="1"/>
  <c r="C13" i="1"/>
  <c r="D12" i="1"/>
  <c r="C12" i="1"/>
  <c r="D11" i="1"/>
  <c r="C11" i="1"/>
  <c r="D10" i="1"/>
  <c r="C10" i="1"/>
  <c r="D9" i="1"/>
  <c r="C9" i="1"/>
  <c r="D8" i="1"/>
  <c r="C8" i="1"/>
  <c r="D7" i="1"/>
  <c r="C7" i="1"/>
  <c r="D6" i="1"/>
  <c r="C6" i="1"/>
  <c r="D5" i="1"/>
  <c r="C5" i="1"/>
  <c r="D4" i="1"/>
  <c r="C4" i="1"/>
  <c r="D3" i="1"/>
  <c r="C3" i="1"/>
  <c r="D2" i="1"/>
  <c r="C2" i="1"/>
  <c r="E307" i="9" l="1"/>
  <c r="B307" i="9" s="1"/>
  <c r="E294" i="9"/>
  <c r="B294" i="9" s="1"/>
  <c r="E648" i="4"/>
  <c r="D642" i="1" s="1"/>
  <c r="G203" i="9"/>
  <c r="E203" i="9" s="1"/>
  <c r="B203" i="9" s="1"/>
  <c r="I10" i="9"/>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I41" i="3"/>
  <c r="C1681" i="1"/>
  <c r="G1674" i="1"/>
  <c r="H1674" i="1"/>
  <c r="G1669" i="1"/>
  <c r="H1669" i="1"/>
  <c r="G1664" i="1"/>
  <c r="H1664" i="1"/>
  <c r="G1659" i="1"/>
  <c r="H1659" i="1"/>
  <c r="G1654" i="1"/>
  <c r="H1654" i="1"/>
  <c r="G1649" i="1"/>
  <c r="H1649" i="1"/>
  <c r="G1644" i="1"/>
  <c r="H1644" i="1"/>
  <c r="G1639" i="1"/>
  <c r="H1639" i="1"/>
  <c r="G1634" i="1"/>
  <c r="H1634" i="1"/>
  <c r="G1629" i="1"/>
  <c r="H1629" i="1"/>
  <c r="G1628" i="1"/>
  <c r="H1628" i="1"/>
  <c r="G1623" i="1"/>
  <c r="H1623" i="1"/>
  <c r="C1622" i="1"/>
  <c r="I40" i="3"/>
  <c r="G1614" i="1"/>
  <c r="H1614" i="1"/>
  <c r="G1604" i="1"/>
  <c r="H1604" i="1"/>
  <c r="G1602" i="1"/>
  <c r="H1602" i="1"/>
  <c r="G1595" i="1"/>
  <c r="H1595" i="1"/>
  <c r="G1585" i="1"/>
  <c r="H1585" i="1"/>
  <c r="C1583" i="1"/>
  <c r="D44" i="8"/>
  <c r="D1577" i="1"/>
  <c r="I36" i="3"/>
  <c r="H36" i="3"/>
  <c r="C1577" i="1"/>
  <c r="G1572" i="1"/>
  <c r="H1572" i="1"/>
  <c r="I35" i="3"/>
  <c r="D1571" i="1"/>
  <c r="C1571" i="1"/>
  <c r="H35" i="3"/>
  <c r="G1563" i="1"/>
  <c r="H1563" i="1"/>
  <c r="G1556" i="1"/>
  <c r="H1556" i="1"/>
  <c r="D1555" i="1"/>
  <c r="I34" i="3"/>
  <c r="C1555" i="1"/>
  <c r="H34" i="3"/>
  <c r="G1547" i="1"/>
  <c r="H1547" i="1"/>
  <c r="J1547" i="1"/>
  <c r="G1540" i="1"/>
  <c r="H1540" i="1"/>
  <c r="G1539" i="1"/>
  <c r="H1539" i="1"/>
  <c r="D1538" i="1"/>
  <c r="I33" i="3"/>
  <c r="G346" i="9"/>
  <c r="E346" i="9" s="1"/>
  <c r="H33" i="3"/>
  <c r="C1538" i="1"/>
  <c r="F130" i="6"/>
  <c r="C1526" i="1"/>
  <c r="C1525" i="1"/>
  <c r="F129" i="6"/>
  <c r="F122" i="6"/>
  <c r="C1518" i="1"/>
  <c r="C1514" i="1"/>
  <c r="F118" i="6"/>
  <c r="F115" i="6"/>
  <c r="C1511" i="1"/>
  <c r="D1510" i="1"/>
  <c r="I30" i="3"/>
  <c r="C1510" i="1"/>
  <c r="F114" i="6"/>
  <c r="H30" i="3"/>
  <c r="F107" i="6"/>
  <c r="C1503" i="1"/>
  <c r="F99" i="6"/>
  <c r="C1495" i="1"/>
  <c r="C1490" i="1"/>
  <c r="F94" i="6"/>
  <c r="F90" i="6"/>
  <c r="C1486" i="1"/>
  <c r="F89" i="6"/>
  <c r="C1485" i="1"/>
  <c r="F82" i="6"/>
  <c r="C1478" i="1"/>
  <c r="C1471" i="1"/>
  <c r="F75" i="6"/>
  <c r="F66" i="6"/>
  <c r="C1462" i="1"/>
  <c r="F61" i="6"/>
  <c r="C1457" i="1"/>
  <c r="F54" i="6"/>
  <c r="C1450" i="1"/>
  <c r="C1446" i="1"/>
  <c r="F50" i="6"/>
  <c r="F43" i="6"/>
  <c r="C1439" i="1"/>
  <c r="F39" i="6"/>
  <c r="C1435" i="1"/>
  <c r="C1432" i="1"/>
  <c r="F36" i="6"/>
  <c r="D1431" i="1"/>
  <c r="I28" i="3"/>
  <c r="C1431" i="1"/>
  <c r="H28" i="3"/>
  <c r="F35" i="6"/>
  <c r="F28" i="6"/>
  <c r="C1424" i="1"/>
  <c r="F22" i="6"/>
  <c r="C1418" i="1"/>
  <c r="F13" i="6"/>
  <c r="C1409" i="1"/>
  <c r="F10" i="6"/>
  <c r="C1406" i="1"/>
  <c r="F6" i="6"/>
  <c r="C1402" i="1"/>
  <c r="I27" i="3"/>
  <c r="E141" i="6"/>
  <c r="D1401" i="1"/>
  <c r="H27" i="3"/>
  <c r="D141" i="6"/>
  <c r="F5" i="6"/>
  <c r="C1401" i="1"/>
  <c r="G348" i="9"/>
  <c r="E348" i="9" s="1"/>
  <c r="F297" i="5"/>
  <c r="C1301" i="1"/>
  <c r="C1300" i="1"/>
  <c r="F296" i="5"/>
  <c r="F291" i="5"/>
  <c r="C1295" i="1"/>
  <c r="F277" i="5"/>
  <c r="C1281" i="1"/>
  <c r="C1278" i="1"/>
  <c r="F274" i="5"/>
  <c r="F264" i="5"/>
  <c r="C1268" i="1"/>
  <c r="F260" i="5"/>
  <c r="C1264" i="1"/>
  <c r="F256" i="5"/>
  <c r="C1260" i="1"/>
  <c r="F255" i="5"/>
  <c r="C1259" i="1"/>
  <c r="F252" i="5"/>
  <c r="C1256" i="1"/>
  <c r="D1255" i="1"/>
  <c r="I25" i="3"/>
  <c r="F251" i="5"/>
  <c r="C1255" i="1"/>
  <c r="H25" i="3"/>
  <c r="F248" i="5"/>
  <c r="C1252" i="1"/>
  <c r="C1241" i="1"/>
  <c r="F237" i="5"/>
  <c r="F220" i="5"/>
  <c r="C1224" i="1"/>
  <c r="H339" i="9"/>
  <c r="D1223" i="1"/>
  <c r="G339" i="9"/>
  <c r="E339" i="9" s="1"/>
  <c r="B339" i="9" s="1"/>
  <c r="F219" i="5"/>
  <c r="C1223" i="1"/>
  <c r="C1215" i="1"/>
  <c r="F211" i="5"/>
  <c r="C1208" i="1"/>
  <c r="F204" i="5"/>
  <c r="H338" i="9"/>
  <c r="D1207" i="1"/>
  <c r="G338" i="9"/>
  <c r="E338" i="9" s="1"/>
  <c r="B338" i="9" s="1"/>
  <c r="C1207" i="1"/>
  <c r="F203" i="5"/>
  <c r="H337" i="9"/>
  <c r="D1201" i="1"/>
  <c r="G337" i="9"/>
  <c r="E337" i="9" s="1"/>
  <c r="B337" i="9" s="1"/>
  <c r="F197" i="5"/>
  <c r="C1201" i="1"/>
  <c r="C1190" i="1"/>
  <c r="F186" i="5"/>
  <c r="F181" i="5"/>
  <c r="C1185" i="1"/>
  <c r="H336" i="9"/>
  <c r="D1182" i="1"/>
  <c r="G336" i="9"/>
  <c r="E336" i="9" s="1"/>
  <c r="B336" i="9" s="1"/>
  <c r="F178" i="5"/>
  <c r="C1182" i="1"/>
  <c r="I24" i="3"/>
  <c r="D1181" i="1"/>
  <c r="C1181" i="1"/>
  <c r="F177" i="5"/>
  <c r="H24" i="3"/>
  <c r="C1180" i="1"/>
  <c r="F176" i="5"/>
  <c r="C1176" i="1"/>
  <c r="F171" i="5"/>
  <c r="C1170" i="1"/>
  <c r="F165" i="5"/>
  <c r="H316" i="9"/>
  <c r="D1155" i="1"/>
  <c r="H315" i="9"/>
  <c r="F150" i="5"/>
  <c r="C1155" i="1"/>
  <c r="G316" i="9"/>
  <c r="E316" i="9" s="1"/>
  <c r="B316" i="9" s="1"/>
  <c r="G315" i="9"/>
  <c r="E315" i="9" s="1"/>
  <c r="B315" i="9" s="1"/>
  <c r="F147" i="5"/>
  <c r="C1152" i="1"/>
  <c r="F143" i="5"/>
  <c r="C1148" i="1"/>
  <c r="F136" i="5"/>
  <c r="C1141" i="1"/>
  <c r="F135" i="5"/>
  <c r="C1140" i="1"/>
  <c r="C1132" i="1"/>
  <c r="F127" i="5"/>
  <c r="F120" i="5"/>
  <c r="C1125" i="1"/>
  <c r="F119" i="5"/>
  <c r="C1124" i="1"/>
  <c r="C1112" i="1"/>
  <c r="F107" i="5"/>
  <c r="D1094" i="1"/>
  <c r="H314" i="9"/>
  <c r="C1094" i="1"/>
  <c r="G314" i="9"/>
  <c r="E314" i="9" s="1"/>
  <c r="B314" i="9" s="1"/>
  <c r="F89" i="5"/>
  <c r="F88" i="5"/>
  <c r="C1093" i="1"/>
  <c r="C1087" i="1"/>
  <c r="F82" i="5"/>
  <c r="C1081" i="1"/>
  <c r="F76" i="5"/>
  <c r="F71" i="5"/>
  <c r="C1076" i="1"/>
  <c r="C1075" i="1"/>
  <c r="F70" i="5"/>
  <c r="I23" i="3"/>
  <c r="D1074" i="1"/>
  <c r="F69" i="5"/>
  <c r="H23" i="3"/>
  <c r="C1074" i="1"/>
  <c r="F63" i="5"/>
  <c r="C1068" i="1"/>
  <c r="F56" i="5"/>
  <c r="C1061" i="1"/>
  <c r="F52" i="5"/>
  <c r="C1057" i="1"/>
  <c r="C1050" i="1"/>
  <c r="F45" i="5"/>
  <c r="F41" i="5"/>
  <c r="C1046" i="1"/>
  <c r="F35" i="5"/>
  <c r="C1040" i="1"/>
  <c r="C1034" i="1"/>
  <c r="F29" i="5"/>
  <c r="C1024" i="1"/>
  <c r="F19" i="5"/>
  <c r="F13" i="5"/>
  <c r="C1018" i="1"/>
  <c r="F12" i="5"/>
  <c r="C1017" i="1"/>
  <c r="F8" i="5"/>
  <c r="C1013" i="1"/>
  <c r="I22" i="3"/>
  <c r="D1012" i="1"/>
  <c r="H22" i="3"/>
  <c r="F7" i="5"/>
  <c r="C1012" i="1"/>
  <c r="D1011" i="1"/>
  <c r="H299" i="9"/>
  <c r="F6" i="5"/>
  <c r="G306" i="9"/>
  <c r="E306" i="9" s="1"/>
  <c r="B306" i="9" s="1"/>
  <c r="G299" i="9"/>
  <c r="E299" i="9" s="1"/>
  <c r="C1011" i="1"/>
  <c r="D640" i="4"/>
  <c r="F535" i="4"/>
  <c r="D639" i="4"/>
  <c r="F430" i="4"/>
  <c r="F427" i="4"/>
  <c r="D648" i="4"/>
  <c r="F426" i="4"/>
  <c r="D647" i="4"/>
  <c r="D418" i="4"/>
  <c r="F360" i="4"/>
  <c r="D417" i="4"/>
  <c r="F308" i="4"/>
  <c r="E301" i="4"/>
  <c r="D297" i="1" s="1"/>
  <c r="E423" i="4"/>
  <c r="H20" i="9" s="1"/>
  <c r="D295" i="1"/>
  <c r="D299" i="4"/>
  <c r="F152" i="4"/>
  <c r="E422" i="4"/>
  <c r="E300" i="4"/>
  <c r="D296" i="1" s="1"/>
  <c r="F6" i="4"/>
  <c r="D422" i="4"/>
  <c r="D300" i="4"/>
  <c r="G1686" i="1"/>
  <c r="H1686" i="1"/>
  <c r="H1685" i="1"/>
  <c r="G1685" i="1"/>
  <c r="H1684" i="1"/>
  <c r="G1684" i="1"/>
  <c r="G1683" i="1"/>
  <c r="H1683" i="1"/>
  <c r="H1682" i="1"/>
  <c r="G1682" i="1"/>
  <c r="G1680" i="1"/>
  <c r="H1680" i="1"/>
  <c r="H1679" i="1"/>
  <c r="G1679" i="1"/>
  <c r="H1678" i="1"/>
  <c r="G1678" i="1"/>
  <c r="H1677" i="1"/>
  <c r="G1677" i="1"/>
  <c r="H1676" i="1"/>
  <c r="G1676" i="1"/>
  <c r="G1675" i="1"/>
  <c r="H1675" i="1"/>
  <c r="G1673" i="1"/>
  <c r="H1673" i="1"/>
  <c r="H1672" i="1"/>
  <c r="G1672" i="1"/>
  <c r="H1671" i="1"/>
  <c r="G1671" i="1"/>
  <c r="G1670" i="1"/>
  <c r="H1670" i="1"/>
  <c r="H1668" i="1"/>
  <c r="G1668" i="1"/>
  <c r="H1667" i="1"/>
  <c r="G1667" i="1"/>
  <c r="G1666" i="1"/>
  <c r="H1666" i="1"/>
  <c r="H1665" i="1"/>
  <c r="G1665" i="1"/>
  <c r="G1663" i="1"/>
  <c r="H1663" i="1"/>
  <c r="H1662" i="1"/>
  <c r="G1662" i="1"/>
  <c r="H1661" i="1"/>
  <c r="G1661" i="1"/>
  <c r="H1660" i="1"/>
  <c r="G1660" i="1"/>
  <c r="G1658" i="1"/>
  <c r="H1658" i="1"/>
  <c r="H1657" i="1"/>
  <c r="G1657" i="1"/>
  <c r="H1656" i="1"/>
  <c r="G1656" i="1"/>
  <c r="H1655" i="1"/>
  <c r="G1655" i="1"/>
  <c r="H1653" i="1"/>
  <c r="G1653" i="1"/>
  <c r="H1652" i="1"/>
  <c r="G1652" i="1"/>
  <c r="H1651" i="1"/>
  <c r="G1651" i="1"/>
  <c r="G1650" i="1"/>
  <c r="H1650" i="1"/>
  <c r="H1648" i="1"/>
  <c r="G1648" i="1"/>
  <c r="H1647" i="1"/>
  <c r="G1647" i="1"/>
  <c r="H1646" i="1"/>
  <c r="G1646" i="1"/>
  <c r="H1645" i="1"/>
  <c r="G1645" i="1"/>
  <c r="H1643" i="1"/>
  <c r="G1643" i="1"/>
  <c r="H1642" i="1"/>
  <c r="G1642" i="1"/>
  <c r="H1641" i="1"/>
  <c r="G1641" i="1"/>
  <c r="H1640" i="1"/>
  <c r="G1640" i="1"/>
  <c r="G1638" i="1"/>
  <c r="H1638" i="1"/>
  <c r="G1637" i="1"/>
  <c r="H1637" i="1"/>
  <c r="G1636" i="1"/>
  <c r="H1636" i="1"/>
  <c r="H1635" i="1"/>
  <c r="G1635" i="1"/>
  <c r="H1633" i="1"/>
  <c r="G1633" i="1"/>
  <c r="H1632" i="1"/>
  <c r="G1632" i="1"/>
  <c r="G1631" i="1"/>
  <c r="H1631" i="1"/>
  <c r="G1630" i="1"/>
  <c r="H1630" i="1"/>
  <c r="G1627" i="1"/>
  <c r="H1627" i="1"/>
  <c r="G1626" i="1"/>
  <c r="H1626" i="1"/>
  <c r="H1625" i="1"/>
  <c r="G1625" i="1"/>
  <c r="H1624" i="1"/>
  <c r="G1624" i="1"/>
  <c r="G1620" i="1"/>
  <c r="H1620" i="1"/>
  <c r="G1619" i="1"/>
  <c r="H1619" i="1"/>
  <c r="G1618" i="1"/>
  <c r="H1618" i="1"/>
  <c r="H1617" i="1"/>
  <c r="G1617" i="1"/>
  <c r="G1616" i="1"/>
  <c r="H1616" i="1"/>
  <c r="G1615" i="1"/>
  <c r="H1615" i="1"/>
  <c r="H1613" i="1"/>
  <c r="G1613" i="1"/>
  <c r="H1612" i="1"/>
  <c r="G1612" i="1"/>
  <c r="H1611" i="1"/>
  <c r="G1611" i="1"/>
  <c r="H1610" i="1"/>
  <c r="G1610" i="1"/>
  <c r="G1609" i="1"/>
  <c r="H1609" i="1"/>
  <c r="G1608" i="1"/>
  <c r="H1608" i="1"/>
  <c r="G1607" i="1"/>
  <c r="H1607" i="1"/>
  <c r="H1606" i="1"/>
  <c r="G1606" i="1"/>
  <c r="G1605" i="1"/>
  <c r="H1605" i="1"/>
  <c r="G1603" i="1"/>
  <c r="H1603" i="1"/>
  <c r="G1601" i="1"/>
  <c r="H1601" i="1"/>
  <c r="H1600" i="1"/>
  <c r="G1600" i="1"/>
  <c r="G1599" i="1"/>
  <c r="H1599" i="1"/>
  <c r="H1598" i="1"/>
  <c r="G1598" i="1"/>
  <c r="H1597" i="1"/>
  <c r="G1597" i="1"/>
  <c r="G1596" i="1"/>
  <c r="H1596" i="1"/>
  <c r="G1594" i="1"/>
  <c r="H1594" i="1"/>
  <c r="H1593" i="1"/>
  <c r="G1593" i="1"/>
  <c r="H1592" i="1"/>
  <c r="G1592" i="1"/>
  <c r="G1591" i="1"/>
  <c r="H1591" i="1"/>
  <c r="G1590" i="1"/>
  <c r="H1590" i="1"/>
  <c r="G1589" i="1"/>
  <c r="H1589" i="1"/>
  <c r="H1588" i="1"/>
  <c r="G1588" i="1"/>
  <c r="H1587" i="1"/>
  <c r="G1587" i="1"/>
  <c r="H1586" i="1"/>
  <c r="G1586" i="1"/>
  <c r="H1584" i="1"/>
  <c r="G1584" i="1"/>
  <c r="H1582" i="1"/>
  <c r="G1582" i="1"/>
  <c r="H1581" i="1"/>
  <c r="J1581" i="1"/>
  <c r="G1581" i="1"/>
  <c r="I1581" i="1" s="1"/>
  <c r="G1580" i="1"/>
  <c r="J1580" i="1"/>
  <c r="H1580" i="1"/>
  <c r="G1579" i="1"/>
  <c r="H1579" i="1"/>
  <c r="J1579" i="1"/>
  <c r="H1578" i="1"/>
  <c r="G1578" i="1"/>
  <c r="I1578" i="1" s="1"/>
  <c r="J1578" i="1"/>
  <c r="G1576" i="1"/>
  <c r="H1576" i="1"/>
  <c r="J1576" i="1"/>
  <c r="G1575" i="1"/>
  <c r="H1575" i="1"/>
  <c r="J1575" i="1"/>
  <c r="G1574" i="1"/>
  <c r="H1574" i="1"/>
  <c r="J1574" i="1"/>
  <c r="J1573" i="1"/>
  <c r="H1573" i="1"/>
  <c r="G1573" i="1"/>
  <c r="I1573" i="1" s="1"/>
  <c r="J1570" i="1"/>
  <c r="H1570" i="1"/>
  <c r="G1570" i="1"/>
  <c r="I1570" i="1" s="1"/>
  <c r="G1569" i="1"/>
  <c r="J1569" i="1"/>
  <c r="H1569" i="1"/>
  <c r="G1568" i="1"/>
  <c r="J1568" i="1"/>
  <c r="H1568" i="1"/>
  <c r="J1567" i="1"/>
  <c r="H1567" i="1"/>
  <c r="G1567" i="1"/>
  <c r="I1567" i="1" s="1"/>
  <c r="J1566" i="1"/>
  <c r="H1566" i="1"/>
  <c r="G1566" i="1"/>
  <c r="I1566" i="1" s="1"/>
  <c r="H1565" i="1"/>
  <c r="G1565" i="1"/>
  <c r="I1565" i="1" s="1"/>
  <c r="J1565" i="1"/>
  <c r="J1564" i="1"/>
  <c r="G1564" i="1"/>
  <c r="H1564" i="1"/>
  <c r="H1562" i="1"/>
  <c r="J1562" i="1"/>
  <c r="G1562" i="1"/>
  <c r="I1562" i="1" s="1"/>
  <c r="G1561" i="1"/>
  <c r="H1561" i="1"/>
  <c r="J1561" i="1"/>
  <c r="G1560" i="1"/>
  <c r="H1560" i="1"/>
  <c r="J1560" i="1"/>
  <c r="H1559" i="1"/>
  <c r="J1559" i="1"/>
  <c r="G1559" i="1"/>
  <c r="I1559" i="1" s="1"/>
  <c r="G1558" i="1"/>
  <c r="H1558" i="1"/>
  <c r="J1558" i="1"/>
  <c r="J1557" i="1"/>
  <c r="H1557" i="1"/>
  <c r="G1557" i="1"/>
  <c r="I1557" i="1" s="1"/>
  <c r="J1554" i="1"/>
  <c r="G1554" i="1"/>
  <c r="H1554" i="1"/>
  <c r="J1553" i="1"/>
  <c r="H1553" i="1"/>
  <c r="G1553" i="1"/>
  <c r="I1553" i="1" s="1"/>
  <c r="H1552" i="1"/>
  <c r="G1552" i="1"/>
  <c r="I1552" i="1" s="1"/>
  <c r="J1552" i="1"/>
  <c r="H1551" i="1"/>
  <c r="G1551" i="1"/>
  <c r="I1551" i="1" s="1"/>
  <c r="J1551" i="1"/>
  <c r="J1550" i="1"/>
  <c r="G1550" i="1"/>
  <c r="H1550" i="1"/>
  <c r="J1549" i="1"/>
  <c r="G1549" i="1"/>
  <c r="H1549" i="1"/>
  <c r="J1548" i="1"/>
  <c r="H1548" i="1"/>
  <c r="G1548" i="1"/>
  <c r="I1548" i="1" s="1"/>
  <c r="G1546" i="1"/>
  <c r="H1546" i="1"/>
  <c r="J1546" i="1"/>
  <c r="J1545" i="1"/>
  <c r="G1545" i="1"/>
  <c r="H1545" i="1"/>
  <c r="J1544" i="1"/>
  <c r="H1544" i="1"/>
  <c r="G1544" i="1"/>
  <c r="I1544" i="1" s="1"/>
  <c r="G1543" i="1"/>
  <c r="J1543" i="1"/>
  <c r="H1543" i="1"/>
  <c r="G1542" i="1"/>
  <c r="H1542" i="1"/>
  <c r="J1542" i="1"/>
  <c r="J1541" i="1"/>
  <c r="G1541" i="1"/>
  <c r="H1541" i="1"/>
  <c r="G1536" i="1"/>
  <c r="H1536" i="1"/>
  <c r="G1535" i="1"/>
  <c r="H1535" i="1"/>
  <c r="G1534" i="1"/>
  <c r="H1534" i="1"/>
  <c r="G1533" i="1"/>
  <c r="H1533" i="1"/>
  <c r="G1532" i="1"/>
  <c r="H1532" i="1"/>
  <c r="H1531" i="1"/>
  <c r="G1531" i="1"/>
  <c r="G1530" i="1"/>
  <c r="H1530" i="1"/>
  <c r="H1529" i="1"/>
  <c r="G1529" i="1"/>
  <c r="G1528" i="1"/>
  <c r="H1528" i="1"/>
  <c r="H1527" i="1"/>
  <c r="G1527" i="1"/>
  <c r="G1524" i="1"/>
  <c r="H1524" i="1"/>
  <c r="G1523" i="1"/>
  <c r="H1523" i="1"/>
  <c r="H1522" i="1"/>
  <c r="G1522" i="1"/>
  <c r="G1521" i="1"/>
  <c r="H1521" i="1"/>
  <c r="G1520" i="1"/>
  <c r="H1520" i="1"/>
  <c r="G1519" i="1"/>
  <c r="H1519" i="1"/>
  <c r="G1517" i="1"/>
  <c r="H1517" i="1"/>
  <c r="G1516" i="1"/>
  <c r="H1516" i="1"/>
  <c r="H1515" i="1"/>
  <c r="G1515" i="1"/>
  <c r="H1513" i="1"/>
  <c r="G1513" i="1"/>
  <c r="H1512" i="1"/>
  <c r="G1512" i="1"/>
  <c r="H1509" i="1"/>
  <c r="G1509" i="1"/>
  <c r="G1508" i="1"/>
  <c r="H1508" i="1"/>
  <c r="H1507" i="1"/>
  <c r="G1507" i="1"/>
  <c r="H1506" i="1"/>
  <c r="G1506" i="1"/>
  <c r="H1505" i="1"/>
  <c r="G1505" i="1"/>
  <c r="H1504" i="1"/>
  <c r="G1504" i="1"/>
  <c r="G1502" i="1"/>
  <c r="H1502" i="1"/>
  <c r="H1501" i="1"/>
  <c r="G1501" i="1"/>
  <c r="H1500" i="1"/>
  <c r="G1500" i="1"/>
  <c r="H1499" i="1"/>
  <c r="G1499" i="1"/>
  <c r="H1498" i="1"/>
  <c r="G1498" i="1"/>
  <c r="H1497" i="1"/>
  <c r="G1497" i="1"/>
  <c r="H1496" i="1"/>
  <c r="G1496" i="1"/>
  <c r="H1494" i="1"/>
  <c r="G1494" i="1"/>
  <c r="H1493" i="1"/>
  <c r="G1493" i="1"/>
  <c r="H1492" i="1"/>
  <c r="G1492" i="1"/>
  <c r="H1491" i="1"/>
  <c r="G1491" i="1"/>
  <c r="H1489" i="1"/>
  <c r="G1489" i="1"/>
  <c r="G1488" i="1"/>
  <c r="H1488" i="1"/>
  <c r="G1487" i="1"/>
  <c r="H1487" i="1"/>
  <c r="H1484" i="1"/>
  <c r="G1484" i="1"/>
  <c r="G1483" i="1"/>
  <c r="H1483" i="1"/>
  <c r="G1482" i="1"/>
  <c r="H1482" i="1"/>
  <c r="G1481" i="1"/>
  <c r="H1481" i="1"/>
  <c r="H1480" i="1"/>
  <c r="G1480" i="1"/>
  <c r="H1479" i="1"/>
  <c r="G1479" i="1"/>
  <c r="H1477" i="1"/>
  <c r="G1477" i="1"/>
  <c r="H1476" i="1"/>
  <c r="G1476" i="1"/>
  <c r="G1475" i="1"/>
  <c r="H1475" i="1"/>
  <c r="G1474" i="1"/>
  <c r="H1474" i="1"/>
  <c r="G1473" i="1"/>
  <c r="H1473" i="1"/>
  <c r="G1472" i="1"/>
  <c r="H1472" i="1"/>
  <c r="G1470" i="1"/>
  <c r="H1470" i="1"/>
  <c r="H1469" i="1"/>
  <c r="G1469" i="1"/>
  <c r="G1468" i="1"/>
  <c r="H1468" i="1"/>
  <c r="H1467" i="1"/>
  <c r="G1467" i="1"/>
  <c r="G1466" i="1"/>
  <c r="H1466" i="1"/>
  <c r="H1465" i="1"/>
  <c r="G1465" i="1"/>
  <c r="G1464" i="1"/>
  <c r="H1464" i="1"/>
  <c r="H1463" i="1"/>
  <c r="G1463" i="1"/>
  <c r="H1461" i="1"/>
  <c r="G1461" i="1"/>
  <c r="G1460" i="1"/>
  <c r="H1460" i="1"/>
  <c r="H1459" i="1"/>
  <c r="G1459" i="1"/>
  <c r="G1458" i="1"/>
  <c r="H1458" i="1"/>
  <c r="G1456" i="1"/>
  <c r="H1456" i="1"/>
  <c r="G1455" i="1"/>
  <c r="H1455" i="1"/>
  <c r="H1454" i="1"/>
  <c r="G1454" i="1"/>
  <c r="H1453" i="1"/>
  <c r="G1453" i="1"/>
  <c r="H1452" i="1"/>
  <c r="G1452" i="1"/>
  <c r="G1451" i="1"/>
  <c r="H1451" i="1"/>
  <c r="G1449" i="1"/>
  <c r="H1449" i="1"/>
  <c r="H1448" i="1"/>
  <c r="G1448" i="1"/>
  <c r="H1447" i="1"/>
  <c r="G1447" i="1"/>
  <c r="H1445" i="1"/>
  <c r="G1445" i="1"/>
  <c r="G1444" i="1"/>
  <c r="H1444" i="1"/>
  <c r="H1443" i="1"/>
  <c r="G1443" i="1"/>
  <c r="H1442" i="1"/>
  <c r="G1442" i="1"/>
  <c r="H1441" i="1"/>
  <c r="G1441" i="1"/>
  <c r="G1440" i="1"/>
  <c r="H1440" i="1"/>
  <c r="G1438" i="1"/>
  <c r="H1438" i="1"/>
  <c r="H1437" i="1"/>
  <c r="G1437" i="1"/>
  <c r="H1436" i="1"/>
  <c r="G1436" i="1"/>
  <c r="H1434" i="1"/>
  <c r="G1434" i="1"/>
  <c r="H1433" i="1"/>
  <c r="G1433" i="1"/>
  <c r="G1430" i="1"/>
  <c r="H1430" i="1"/>
  <c r="H1429" i="1"/>
  <c r="G1429" i="1"/>
  <c r="G1428" i="1"/>
  <c r="H1428" i="1"/>
  <c r="H1427" i="1"/>
  <c r="G1427" i="1"/>
  <c r="H1426" i="1"/>
  <c r="G1426" i="1"/>
  <c r="H1425" i="1"/>
  <c r="G1425" i="1"/>
  <c r="G1423" i="1"/>
  <c r="H1423" i="1"/>
  <c r="H1422" i="1"/>
  <c r="G1422" i="1"/>
  <c r="G1421" i="1"/>
  <c r="H1421" i="1"/>
  <c r="G1420" i="1"/>
  <c r="H1420" i="1"/>
  <c r="G1419" i="1"/>
  <c r="H1419" i="1"/>
  <c r="H1417" i="1"/>
  <c r="G1417" i="1"/>
  <c r="G1416" i="1"/>
  <c r="H1416" i="1"/>
  <c r="G1415" i="1"/>
  <c r="H1415" i="1"/>
  <c r="H1414" i="1"/>
  <c r="G1414" i="1"/>
  <c r="G1413" i="1"/>
  <c r="H1413" i="1"/>
  <c r="G1412" i="1"/>
  <c r="H1412" i="1"/>
  <c r="G1411" i="1"/>
  <c r="H1411" i="1"/>
  <c r="H1410" i="1"/>
  <c r="G1410" i="1"/>
  <c r="H1408" i="1"/>
  <c r="G1408" i="1"/>
  <c r="H1407" i="1"/>
  <c r="G1407" i="1"/>
  <c r="G1405" i="1"/>
  <c r="H1405" i="1"/>
  <c r="H1404" i="1"/>
  <c r="G1404" i="1"/>
  <c r="G1403" i="1"/>
  <c r="H1403" i="1"/>
  <c r="G1400" i="1"/>
  <c r="H1400" i="1"/>
  <c r="H1399" i="1"/>
  <c r="G1399" i="1"/>
  <c r="G1398" i="1"/>
  <c r="H1398" i="1"/>
  <c r="H1397" i="1"/>
  <c r="G1397" i="1"/>
  <c r="G1396" i="1"/>
  <c r="H1396" i="1"/>
  <c r="G1395" i="1"/>
  <c r="H1395" i="1"/>
  <c r="H1394" i="1"/>
  <c r="G1394" i="1"/>
  <c r="H1393" i="1"/>
  <c r="G1393" i="1"/>
  <c r="H1392" i="1"/>
  <c r="G1392" i="1"/>
  <c r="H1391" i="1"/>
  <c r="G1391" i="1"/>
  <c r="H1390" i="1"/>
  <c r="G1390" i="1"/>
  <c r="G1389" i="1"/>
  <c r="H1389" i="1"/>
  <c r="G1388" i="1"/>
  <c r="H1388" i="1"/>
  <c r="H1387" i="1"/>
  <c r="G1387" i="1"/>
  <c r="G1386" i="1"/>
  <c r="H1386" i="1"/>
  <c r="G1385" i="1"/>
  <c r="H1385" i="1"/>
  <c r="G1384" i="1"/>
  <c r="H1384" i="1"/>
  <c r="H1383" i="1"/>
  <c r="G1383" i="1"/>
  <c r="H1382" i="1"/>
  <c r="G1382" i="1"/>
  <c r="H1381" i="1"/>
  <c r="G1381" i="1"/>
  <c r="G1380" i="1"/>
  <c r="H1380" i="1"/>
  <c r="H1379" i="1"/>
  <c r="G1379" i="1"/>
  <c r="H1378" i="1"/>
  <c r="G1378" i="1"/>
  <c r="H1377" i="1"/>
  <c r="G1377" i="1"/>
  <c r="H1376" i="1"/>
  <c r="G1376" i="1"/>
  <c r="H1375" i="1"/>
  <c r="G1375" i="1"/>
  <c r="G1374" i="1"/>
  <c r="H1374" i="1"/>
  <c r="H1373" i="1"/>
  <c r="G1373" i="1"/>
  <c r="G1372" i="1"/>
  <c r="H1372" i="1"/>
  <c r="H1371" i="1"/>
  <c r="G1371" i="1"/>
  <c r="H1370" i="1"/>
  <c r="G1370" i="1"/>
  <c r="G1369" i="1"/>
  <c r="H1369" i="1"/>
  <c r="H1368" i="1"/>
  <c r="G1368" i="1"/>
  <c r="H1367" i="1"/>
  <c r="G1367" i="1"/>
  <c r="G1366" i="1"/>
  <c r="H1366" i="1"/>
  <c r="G1365" i="1"/>
  <c r="H1365" i="1"/>
  <c r="H1364" i="1"/>
  <c r="G1364" i="1"/>
  <c r="H1363" i="1"/>
  <c r="G1363" i="1"/>
  <c r="H1362" i="1"/>
  <c r="G1362" i="1"/>
  <c r="G1361" i="1"/>
  <c r="H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G1348" i="1"/>
  <c r="H1348" i="1"/>
  <c r="H1347" i="1"/>
  <c r="G1347" i="1"/>
  <c r="H1346" i="1"/>
  <c r="G1346" i="1"/>
  <c r="H1345" i="1"/>
  <c r="G1345" i="1"/>
  <c r="H1344" i="1"/>
  <c r="G1344" i="1"/>
  <c r="H1343" i="1"/>
  <c r="G1343" i="1"/>
  <c r="H1342" i="1"/>
  <c r="G1342" i="1"/>
  <c r="H1341" i="1"/>
  <c r="G1341" i="1"/>
  <c r="G1340" i="1"/>
  <c r="H1340" i="1"/>
  <c r="H1339" i="1"/>
  <c r="G1339" i="1"/>
  <c r="H1338" i="1"/>
  <c r="G1338" i="1"/>
  <c r="H1337" i="1"/>
  <c r="G1337" i="1"/>
  <c r="G1336" i="1"/>
  <c r="H1336" i="1"/>
  <c r="G1335" i="1"/>
  <c r="H1335" i="1"/>
  <c r="G1334" i="1"/>
  <c r="H1334" i="1"/>
  <c r="H1333" i="1"/>
  <c r="G1333" i="1"/>
  <c r="H1332" i="1"/>
  <c r="G1332" i="1"/>
  <c r="G1331" i="1"/>
  <c r="H1331" i="1"/>
  <c r="G1330" i="1"/>
  <c r="H1330" i="1"/>
  <c r="H1329" i="1"/>
  <c r="G1329" i="1"/>
  <c r="H1328" i="1"/>
  <c r="G1328" i="1"/>
  <c r="G1327" i="1"/>
  <c r="H1327" i="1"/>
  <c r="G1326" i="1"/>
  <c r="H1326" i="1"/>
  <c r="G1325" i="1"/>
  <c r="H1325" i="1"/>
  <c r="H1324" i="1"/>
  <c r="G1324" i="1"/>
  <c r="H1323" i="1"/>
  <c r="G1323" i="1"/>
  <c r="G1322" i="1"/>
  <c r="H1322" i="1"/>
  <c r="G1321" i="1"/>
  <c r="H1321" i="1"/>
  <c r="G1320" i="1"/>
  <c r="H1320" i="1"/>
  <c r="G1319" i="1"/>
  <c r="H1319" i="1"/>
  <c r="G1318" i="1"/>
  <c r="H1318" i="1"/>
  <c r="G1317" i="1"/>
  <c r="H1317" i="1"/>
  <c r="G1316" i="1"/>
  <c r="H1316" i="1"/>
  <c r="G1315" i="1"/>
  <c r="H1315" i="1"/>
  <c r="H1314" i="1"/>
  <c r="G1314" i="1"/>
  <c r="G1313" i="1"/>
  <c r="H1313" i="1"/>
  <c r="G1312" i="1"/>
  <c r="H1312" i="1"/>
  <c r="H1311" i="1"/>
  <c r="G1311" i="1"/>
  <c r="G1310" i="1"/>
  <c r="H1310" i="1"/>
  <c r="G1309" i="1"/>
  <c r="H1309" i="1"/>
  <c r="H1308" i="1"/>
  <c r="G1308" i="1"/>
  <c r="H1307" i="1"/>
  <c r="G1307" i="1"/>
  <c r="G1306" i="1"/>
  <c r="H1306" i="1"/>
  <c r="H1305" i="1"/>
  <c r="G1305" i="1"/>
  <c r="H1304" i="1"/>
  <c r="G1304" i="1"/>
  <c r="H1303" i="1"/>
  <c r="G1303" i="1"/>
  <c r="H1302" i="1"/>
  <c r="G1302" i="1"/>
  <c r="G1299" i="1"/>
  <c r="H1299" i="1"/>
  <c r="H1298" i="1"/>
  <c r="G1298" i="1"/>
  <c r="H1297" i="1"/>
  <c r="G1297" i="1"/>
  <c r="H1296" i="1"/>
  <c r="G1296" i="1"/>
  <c r="H1294" i="1"/>
  <c r="G1294" i="1"/>
  <c r="H1293" i="1"/>
  <c r="G1293" i="1"/>
  <c r="H1292" i="1"/>
  <c r="G1292" i="1"/>
  <c r="G1291" i="1"/>
  <c r="H1291" i="1"/>
  <c r="G1290" i="1"/>
  <c r="H1290" i="1"/>
  <c r="H1289" i="1"/>
  <c r="G1289" i="1"/>
  <c r="H1288" i="1"/>
  <c r="G1288" i="1"/>
  <c r="H1287" i="1"/>
  <c r="G1287" i="1"/>
  <c r="G1286" i="1"/>
  <c r="H1286" i="1"/>
  <c r="G1285" i="1"/>
  <c r="H1285" i="1"/>
  <c r="G1284" i="1"/>
  <c r="H1284" i="1"/>
  <c r="H1283" i="1"/>
  <c r="G1283" i="1"/>
  <c r="H1282" i="1"/>
  <c r="G1282" i="1"/>
  <c r="G1280" i="1"/>
  <c r="H1280" i="1"/>
  <c r="G1279" i="1"/>
  <c r="H1279" i="1"/>
  <c r="H1277" i="1"/>
  <c r="G1277" i="1"/>
  <c r="H1276" i="1"/>
  <c r="G1276" i="1"/>
  <c r="H1275" i="1"/>
  <c r="G1275" i="1"/>
  <c r="G1274" i="1"/>
  <c r="H1274" i="1"/>
  <c r="H1273" i="1"/>
  <c r="G1273" i="1"/>
  <c r="H1272" i="1"/>
  <c r="G1272" i="1"/>
  <c r="H1271" i="1"/>
  <c r="G1271" i="1"/>
  <c r="H1270" i="1"/>
  <c r="G1270" i="1"/>
  <c r="H1269" i="1"/>
  <c r="G1269" i="1"/>
  <c r="H1267" i="1"/>
  <c r="G1267" i="1"/>
  <c r="H1266" i="1"/>
  <c r="G1266" i="1"/>
  <c r="H1265" i="1"/>
  <c r="G1265" i="1"/>
  <c r="H1263" i="1"/>
  <c r="G1263" i="1"/>
  <c r="H1262" i="1"/>
  <c r="G1262" i="1"/>
  <c r="H1261" i="1"/>
  <c r="G1261" i="1"/>
  <c r="H1258" i="1"/>
  <c r="G1258" i="1"/>
  <c r="H1257" i="1"/>
  <c r="G1257" i="1"/>
  <c r="H1254" i="1"/>
  <c r="G1254" i="1"/>
  <c r="G1253" i="1"/>
  <c r="H1253" i="1"/>
  <c r="G1251" i="1"/>
  <c r="H1251" i="1"/>
  <c r="G1250" i="1"/>
  <c r="H1250" i="1"/>
  <c r="H1249" i="1"/>
  <c r="G1249" i="1"/>
  <c r="G1248" i="1"/>
  <c r="H1248" i="1"/>
  <c r="H1247" i="1"/>
  <c r="G1247" i="1"/>
  <c r="H1246" i="1"/>
  <c r="G1246" i="1"/>
  <c r="G1245" i="1"/>
  <c r="H1245" i="1"/>
  <c r="H1244" i="1"/>
  <c r="G1244" i="1"/>
  <c r="H1243" i="1"/>
  <c r="G1243" i="1"/>
  <c r="H1242" i="1"/>
  <c r="G1242" i="1"/>
  <c r="H1240" i="1"/>
  <c r="G1240" i="1"/>
  <c r="G1239" i="1"/>
  <c r="H1239" i="1"/>
  <c r="H1238" i="1"/>
  <c r="G1238" i="1"/>
  <c r="G1237" i="1"/>
  <c r="H1237" i="1"/>
  <c r="H1236" i="1"/>
  <c r="G1236" i="1"/>
  <c r="H1235" i="1"/>
  <c r="G1235" i="1"/>
  <c r="H1234" i="1"/>
  <c r="G1234" i="1"/>
  <c r="H1233" i="1"/>
  <c r="G1233" i="1"/>
  <c r="H1232" i="1"/>
  <c r="G1232" i="1"/>
  <c r="H1231" i="1"/>
  <c r="G1231" i="1"/>
  <c r="H1230" i="1"/>
  <c r="G1230" i="1"/>
  <c r="H1229" i="1"/>
  <c r="G1229" i="1"/>
  <c r="H1228" i="1"/>
  <c r="G1228" i="1"/>
  <c r="H1227" i="1"/>
  <c r="G1227" i="1"/>
  <c r="H1226" i="1"/>
  <c r="G1226" i="1"/>
  <c r="G1225" i="1"/>
  <c r="H1225" i="1"/>
  <c r="H1222" i="1"/>
  <c r="G1222" i="1"/>
  <c r="H1221" i="1"/>
  <c r="G1221" i="1"/>
  <c r="H1220" i="1"/>
  <c r="G1220" i="1"/>
  <c r="H1219" i="1"/>
  <c r="G1219" i="1"/>
  <c r="H1218" i="1"/>
  <c r="G1218" i="1"/>
  <c r="H1217" i="1"/>
  <c r="G1217" i="1"/>
  <c r="H1216" i="1"/>
  <c r="G1216" i="1"/>
  <c r="H1214" i="1"/>
  <c r="G1214" i="1"/>
  <c r="H1213" i="1"/>
  <c r="G1213" i="1"/>
  <c r="H1212" i="1"/>
  <c r="G1212" i="1"/>
  <c r="H1211" i="1"/>
  <c r="G1211" i="1"/>
  <c r="H1210" i="1"/>
  <c r="G1210" i="1"/>
  <c r="H1209" i="1"/>
  <c r="G1209" i="1"/>
  <c r="H1206" i="1"/>
  <c r="G1206" i="1"/>
  <c r="H1205" i="1"/>
  <c r="G1205" i="1"/>
  <c r="H1204" i="1"/>
  <c r="G1204" i="1"/>
  <c r="H1203" i="1"/>
  <c r="G1203" i="1"/>
  <c r="H1202" i="1"/>
  <c r="G1202" i="1"/>
  <c r="H1200" i="1"/>
  <c r="G1200" i="1"/>
  <c r="H1199" i="1"/>
  <c r="G1199" i="1"/>
  <c r="H1198" i="1"/>
  <c r="G1198" i="1"/>
  <c r="H1197" i="1"/>
  <c r="G1197" i="1"/>
  <c r="H1196" i="1"/>
  <c r="G1196" i="1"/>
  <c r="H1195" i="1"/>
  <c r="G1195" i="1"/>
  <c r="H1194" i="1"/>
  <c r="G1194" i="1"/>
  <c r="H1193" i="1"/>
  <c r="G1193" i="1"/>
  <c r="H1192" i="1"/>
  <c r="G1192" i="1"/>
  <c r="H1191" i="1"/>
  <c r="G1191" i="1"/>
  <c r="H1189" i="1"/>
  <c r="G1189" i="1"/>
  <c r="G1188" i="1"/>
  <c r="H1188" i="1"/>
  <c r="H1187" i="1"/>
  <c r="G1187" i="1"/>
  <c r="G1186" i="1"/>
  <c r="H1186" i="1"/>
  <c r="H1184" i="1"/>
  <c r="G1184" i="1"/>
  <c r="G1183" i="1"/>
  <c r="H1183" i="1"/>
  <c r="G1179" i="1"/>
  <c r="H1179" i="1"/>
  <c r="G1178" i="1"/>
  <c r="H1178" i="1"/>
  <c r="G1177" i="1"/>
  <c r="H1177" i="1"/>
  <c r="G1175" i="1"/>
  <c r="H1175" i="1"/>
  <c r="G1174" i="1"/>
  <c r="H1174" i="1"/>
  <c r="G1173" i="1"/>
  <c r="H1173" i="1"/>
  <c r="G1172" i="1"/>
  <c r="H1172" i="1"/>
  <c r="G1171" i="1"/>
  <c r="H1171" i="1"/>
  <c r="G1169" i="1"/>
  <c r="H1169" i="1"/>
  <c r="G1168" i="1"/>
  <c r="H1168" i="1"/>
  <c r="H1167" i="1"/>
  <c r="G1167" i="1"/>
  <c r="H1166" i="1"/>
  <c r="G1166" i="1"/>
  <c r="H1165" i="1"/>
  <c r="G1165" i="1"/>
  <c r="H1164" i="1"/>
  <c r="G1164" i="1"/>
  <c r="H1163" i="1"/>
  <c r="G1163" i="1"/>
  <c r="G1162" i="1"/>
  <c r="H1162" i="1"/>
  <c r="H1161" i="1"/>
  <c r="G1161" i="1"/>
  <c r="H1160" i="1"/>
  <c r="G1160" i="1"/>
  <c r="H1159" i="1"/>
  <c r="G1159" i="1"/>
  <c r="H1158" i="1"/>
  <c r="G1158" i="1"/>
  <c r="H1157" i="1"/>
  <c r="G1157" i="1"/>
  <c r="H1156" i="1"/>
  <c r="G1156" i="1"/>
  <c r="G1154" i="1"/>
  <c r="H1154" i="1"/>
  <c r="G1153" i="1"/>
  <c r="H1153" i="1"/>
  <c r="G1151" i="1"/>
  <c r="H1151" i="1"/>
  <c r="G1150" i="1"/>
  <c r="H1150" i="1"/>
  <c r="G1149" i="1"/>
  <c r="H1149" i="1"/>
  <c r="G1147" i="1"/>
  <c r="H1147" i="1"/>
  <c r="H1146" i="1"/>
  <c r="G1146" i="1"/>
  <c r="H1145" i="1"/>
  <c r="G1145" i="1"/>
  <c r="G1144" i="1"/>
  <c r="H1144" i="1"/>
  <c r="G1143" i="1"/>
  <c r="H1143" i="1"/>
  <c r="G1142" i="1"/>
  <c r="H1142" i="1"/>
  <c r="G1139" i="1"/>
  <c r="H1139" i="1"/>
  <c r="H1138" i="1"/>
  <c r="G1138" i="1"/>
  <c r="G1137" i="1"/>
  <c r="H1137" i="1"/>
  <c r="G1136" i="1"/>
  <c r="H1136" i="1"/>
  <c r="H1135" i="1"/>
  <c r="G1135" i="1"/>
  <c r="H1134" i="1"/>
  <c r="G1134" i="1"/>
  <c r="H1133" i="1"/>
  <c r="G1133" i="1"/>
  <c r="G1131" i="1"/>
  <c r="H1131" i="1"/>
  <c r="G1130" i="1"/>
  <c r="H1130" i="1"/>
  <c r="G1129" i="1"/>
  <c r="H1129" i="1"/>
  <c r="G1128" i="1"/>
  <c r="H1128" i="1"/>
  <c r="G1127" i="1"/>
  <c r="H1127" i="1"/>
  <c r="H1126" i="1"/>
  <c r="G1126" i="1"/>
  <c r="H1123" i="1"/>
  <c r="G1123" i="1"/>
  <c r="H1122" i="1"/>
  <c r="G1122" i="1"/>
  <c r="H1121" i="1"/>
  <c r="G1121" i="1"/>
  <c r="G1120" i="1"/>
  <c r="H1120" i="1"/>
  <c r="H1119" i="1"/>
  <c r="G1119" i="1"/>
  <c r="H1118" i="1"/>
  <c r="G1118" i="1"/>
  <c r="H1117" i="1"/>
  <c r="G1117" i="1"/>
  <c r="G1116" i="1"/>
  <c r="H1116" i="1"/>
  <c r="G1115" i="1"/>
  <c r="H1115" i="1"/>
  <c r="G1114" i="1"/>
  <c r="H1114" i="1"/>
  <c r="H1113" i="1"/>
  <c r="G1113" i="1"/>
  <c r="H1111" i="1"/>
  <c r="G1111" i="1"/>
  <c r="H1110" i="1"/>
  <c r="G1110" i="1"/>
  <c r="H1109" i="1"/>
  <c r="G1109" i="1"/>
  <c r="H1108" i="1"/>
  <c r="G1108" i="1"/>
  <c r="H1107" i="1"/>
  <c r="G1107" i="1"/>
  <c r="G1106" i="1"/>
  <c r="H1106" i="1"/>
  <c r="G1105" i="1"/>
  <c r="H1105" i="1"/>
  <c r="H1104" i="1"/>
  <c r="G1104" i="1"/>
  <c r="H1103" i="1"/>
  <c r="G1103" i="1"/>
  <c r="H1102" i="1"/>
  <c r="G1102" i="1"/>
  <c r="H1101" i="1"/>
  <c r="G1101" i="1"/>
  <c r="G1100" i="1"/>
  <c r="H1100" i="1"/>
  <c r="H1099" i="1"/>
  <c r="G1099" i="1"/>
  <c r="G1098" i="1"/>
  <c r="H1098" i="1"/>
  <c r="H1097" i="1"/>
  <c r="G1097" i="1"/>
  <c r="H1096" i="1"/>
  <c r="G1096" i="1"/>
  <c r="G1095" i="1"/>
  <c r="H1095" i="1"/>
  <c r="H1092" i="1"/>
  <c r="G1092" i="1"/>
  <c r="H1091" i="1"/>
  <c r="G1091" i="1"/>
  <c r="G1090" i="1"/>
  <c r="H1090" i="1"/>
  <c r="G1089" i="1"/>
  <c r="H1089" i="1"/>
  <c r="G1088" i="1"/>
  <c r="H1088" i="1"/>
  <c r="H1086" i="1"/>
  <c r="G1086" i="1"/>
  <c r="H1085" i="1"/>
  <c r="G1085" i="1"/>
  <c r="G1084" i="1"/>
  <c r="H1084" i="1"/>
  <c r="H1083" i="1"/>
  <c r="G1083" i="1"/>
  <c r="H1082" i="1"/>
  <c r="G1082" i="1"/>
  <c r="G1080" i="1"/>
  <c r="H1080" i="1"/>
  <c r="G1079" i="1"/>
  <c r="H1079" i="1"/>
  <c r="G1078" i="1"/>
  <c r="H1078" i="1"/>
  <c r="H1077" i="1"/>
  <c r="G1077" i="1"/>
  <c r="H1073" i="1"/>
  <c r="G1073" i="1"/>
  <c r="H1072" i="1"/>
  <c r="G1072" i="1"/>
  <c r="H1071" i="1"/>
  <c r="G1071" i="1"/>
  <c r="G1070" i="1"/>
  <c r="H1070" i="1"/>
  <c r="H1069" i="1"/>
  <c r="G1069" i="1"/>
  <c r="G1067" i="1"/>
  <c r="H1067" i="1"/>
  <c r="G1066" i="1"/>
  <c r="H1066" i="1"/>
  <c r="H1065" i="1"/>
  <c r="G1065" i="1"/>
  <c r="H1064" i="1"/>
  <c r="G1064" i="1"/>
  <c r="H1063" i="1"/>
  <c r="G1063" i="1"/>
  <c r="H1062" i="1"/>
  <c r="G1062" i="1"/>
  <c r="H1060" i="1"/>
  <c r="G1060" i="1"/>
  <c r="H1059" i="1"/>
  <c r="G1059" i="1"/>
  <c r="G1058" i="1"/>
  <c r="H1058" i="1"/>
  <c r="G1056" i="1"/>
  <c r="H1056" i="1"/>
  <c r="G1055" i="1"/>
  <c r="H1055" i="1"/>
  <c r="G1054" i="1"/>
  <c r="H1054" i="1"/>
  <c r="H1053" i="1"/>
  <c r="G1053" i="1"/>
  <c r="G1052" i="1"/>
  <c r="H1052" i="1"/>
  <c r="H1051" i="1"/>
  <c r="G1051" i="1"/>
  <c r="H1049" i="1"/>
  <c r="G1049" i="1"/>
  <c r="G1048" i="1"/>
  <c r="H1048" i="1"/>
  <c r="G1047" i="1"/>
  <c r="H1047" i="1"/>
  <c r="G1045" i="1"/>
  <c r="H1045" i="1"/>
  <c r="H1044" i="1"/>
  <c r="G1044" i="1"/>
  <c r="H1043" i="1"/>
  <c r="G1043" i="1"/>
  <c r="H1042" i="1"/>
  <c r="G1042" i="1"/>
  <c r="H1041" i="1"/>
  <c r="G1041" i="1"/>
  <c r="H1039" i="1"/>
  <c r="G1039" i="1"/>
  <c r="G1038" i="1"/>
  <c r="H1038" i="1"/>
  <c r="G1037" i="1"/>
  <c r="H1037" i="1"/>
  <c r="H1036" i="1"/>
  <c r="G1036" i="1"/>
  <c r="G1035" i="1"/>
  <c r="H1035" i="1"/>
  <c r="G1033" i="1"/>
  <c r="H1033" i="1"/>
  <c r="G1032" i="1"/>
  <c r="H1032" i="1"/>
  <c r="H1031" i="1"/>
  <c r="G1031" i="1"/>
  <c r="H1030" i="1"/>
  <c r="G1030" i="1"/>
  <c r="H1029" i="1"/>
  <c r="G1029" i="1"/>
  <c r="H1028" i="1"/>
  <c r="G1028" i="1"/>
  <c r="H1027" i="1"/>
  <c r="G1027" i="1"/>
  <c r="G1026" i="1"/>
  <c r="H1026" i="1"/>
  <c r="H1025" i="1"/>
  <c r="G1025" i="1"/>
  <c r="H1023" i="1"/>
  <c r="G1023" i="1"/>
  <c r="H1022" i="1"/>
  <c r="G1022" i="1"/>
  <c r="G1021" i="1"/>
  <c r="H1021" i="1"/>
  <c r="H1020" i="1"/>
  <c r="G1020" i="1"/>
  <c r="H1019" i="1"/>
  <c r="G1019" i="1"/>
  <c r="H1016" i="1"/>
  <c r="G1016" i="1"/>
  <c r="H1015" i="1"/>
  <c r="G1015" i="1"/>
  <c r="H1014" i="1"/>
  <c r="G1014" i="1"/>
  <c r="H1010" i="1"/>
  <c r="G1010" i="1"/>
  <c r="G1009" i="1"/>
  <c r="H1009" i="1"/>
  <c r="G1008" i="1"/>
  <c r="H1008" i="1"/>
  <c r="G1007" i="1"/>
  <c r="H1007" i="1"/>
  <c r="H1006" i="1"/>
  <c r="G1006" i="1"/>
  <c r="H1005" i="1"/>
  <c r="G1005" i="1"/>
  <c r="H1004" i="1"/>
  <c r="G1004" i="1"/>
  <c r="H1003" i="1"/>
  <c r="G1003" i="1"/>
  <c r="H1002" i="1"/>
  <c r="G1002" i="1"/>
  <c r="H1001" i="1"/>
  <c r="G1001" i="1"/>
  <c r="H1000" i="1"/>
  <c r="G1000" i="1"/>
  <c r="H999" i="1"/>
  <c r="G999" i="1"/>
  <c r="G998" i="1"/>
  <c r="H998" i="1"/>
  <c r="H997" i="1"/>
  <c r="G997" i="1"/>
  <c r="G996" i="1"/>
  <c r="H996" i="1"/>
  <c r="G995" i="1"/>
  <c r="H995" i="1"/>
  <c r="H994" i="1"/>
  <c r="G994" i="1"/>
  <c r="G993" i="1"/>
  <c r="H993" i="1"/>
  <c r="G992" i="1"/>
  <c r="H992" i="1"/>
  <c r="G991" i="1"/>
  <c r="H991" i="1"/>
  <c r="G990" i="1"/>
  <c r="H990" i="1"/>
  <c r="H989" i="1"/>
  <c r="G989" i="1"/>
  <c r="G988" i="1"/>
  <c r="H988" i="1"/>
  <c r="H987" i="1"/>
  <c r="G987" i="1"/>
  <c r="G986" i="1"/>
  <c r="H986" i="1"/>
  <c r="H985" i="1"/>
  <c r="G985" i="1"/>
  <c r="H984" i="1"/>
  <c r="G984" i="1"/>
  <c r="H983" i="1"/>
  <c r="G983" i="1"/>
  <c r="H982" i="1"/>
  <c r="G982" i="1"/>
  <c r="H981" i="1"/>
  <c r="G981" i="1"/>
  <c r="H980" i="1"/>
  <c r="G980" i="1"/>
  <c r="H979" i="1"/>
  <c r="G979" i="1"/>
  <c r="G978" i="1"/>
  <c r="H978" i="1"/>
  <c r="H977" i="1"/>
  <c r="G977" i="1"/>
  <c r="H976" i="1"/>
  <c r="G976" i="1"/>
  <c r="G975" i="1"/>
  <c r="H975" i="1"/>
  <c r="G974" i="1"/>
  <c r="H974" i="1"/>
  <c r="H973" i="1"/>
  <c r="G973" i="1"/>
  <c r="G972" i="1"/>
  <c r="H972" i="1"/>
  <c r="G971" i="1"/>
  <c r="H971" i="1"/>
  <c r="G970" i="1"/>
  <c r="H970" i="1"/>
  <c r="G969" i="1"/>
  <c r="H969" i="1"/>
  <c r="G968" i="1"/>
  <c r="H968" i="1"/>
  <c r="G967" i="1"/>
  <c r="H967" i="1"/>
  <c r="G966" i="1"/>
  <c r="H966" i="1"/>
  <c r="G965" i="1"/>
  <c r="H965" i="1"/>
  <c r="G964" i="1"/>
  <c r="H964" i="1"/>
  <c r="G963" i="1"/>
  <c r="H963" i="1"/>
  <c r="G962" i="1"/>
  <c r="H962" i="1"/>
  <c r="G961" i="1"/>
  <c r="H961" i="1"/>
  <c r="G960" i="1"/>
  <c r="H960" i="1"/>
  <c r="G959" i="1"/>
  <c r="H959" i="1"/>
  <c r="H958" i="1"/>
  <c r="G958" i="1"/>
  <c r="H957" i="1"/>
  <c r="G957" i="1"/>
  <c r="G956" i="1"/>
  <c r="H956" i="1"/>
  <c r="H955" i="1"/>
  <c r="G955" i="1"/>
  <c r="H954" i="1"/>
  <c r="G954" i="1"/>
  <c r="G953" i="1"/>
  <c r="H953" i="1"/>
  <c r="H952" i="1"/>
  <c r="G952" i="1"/>
  <c r="G951" i="1"/>
  <c r="H951" i="1"/>
  <c r="H950" i="1"/>
  <c r="G950" i="1"/>
  <c r="G949" i="1"/>
  <c r="H949" i="1"/>
  <c r="G948" i="1"/>
  <c r="H948" i="1"/>
  <c r="G947" i="1"/>
  <c r="H947" i="1"/>
  <c r="H946" i="1"/>
  <c r="G946" i="1"/>
  <c r="H945" i="1"/>
  <c r="G945" i="1"/>
  <c r="H944" i="1"/>
  <c r="G944" i="1"/>
  <c r="G943" i="1"/>
  <c r="H943" i="1"/>
  <c r="H942" i="1"/>
  <c r="G942" i="1"/>
  <c r="G941" i="1"/>
  <c r="H941" i="1"/>
  <c r="G940" i="1"/>
  <c r="H940" i="1"/>
  <c r="H939" i="1"/>
  <c r="G939" i="1"/>
  <c r="G938" i="1"/>
  <c r="H938" i="1"/>
  <c r="G937" i="1"/>
  <c r="H937" i="1"/>
  <c r="G936" i="1"/>
  <c r="H936" i="1"/>
  <c r="H935" i="1"/>
  <c r="G935" i="1"/>
  <c r="H934" i="1"/>
  <c r="G934" i="1"/>
  <c r="H933" i="1"/>
  <c r="G933" i="1"/>
  <c r="H932" i="1"/>
  <c r="G932" i="1"/>
  <c r="H931" i="1"/>
  <c r="G931" i="1"/>
  <c r="H930" i="1"/>
  <c r="G930" i="1"/>
  <c r="G929" i="1"/>
  <c r="H929" i="1"/>
  <c r="H928" i="1"/>
  <c r="G928" i="1"/>
  <c r="G927" i="1"/>
  <c r="H927" i="1"/>
  <c r="H926" i="1"/>
  <c r="G926" i="1"/>
  <c r="G925" i="1"/>
  <c r="H925" i="1"/>
  <c r="H924" i="1"/>
  <c r="G924" i="1"/>
  <c r="H923" i="1"/>
  <c r="G923" i="1"/>
  <c r="H922" i="1"/>
  <c r="G922" i="1"/>
  <c r="H921" i="1"/>
  <c r="G921" i="1"/>
  <c r="H920" i="1"/>
  <c r="G920" i="1"/>
  <c r="G919" i="1"/>
  <c r="H919" i="1"/>
  <c r="H918" i="1"/>
  <c r="G918" i="1"/>
  <c r="H917" i="1"/>
  <c r="G917" i="1"/>
  <c r="G916" i="1"/>
  <c r="H916" i="1"/>
  <c r="H915" i="1"/>
  <c r="G915" i="1"/>
  <c r="G914" i="1"/>
  <c r="H914" i="1"/>
  <c r="H913" i="1"/>
  <c r="G913" i="1"/>
  <c r="H912" i="1"/>
  <c r="G912" i="1"/>
  <c r="H911" i="1"/>
  <c r="G911" i="1"/>
  <c r="H910" i="1"/>
  <c r="G910" i="1"/>
  <c r="G909" i="1"/>
  <c r="H909" i="1"/>
  <c r="G908" i="1"/>
  <c r="H908" i="1"/>
  <c r="H907" i="1"/>
  <c r="G907" i="1"/>
  <c r="H906" i="1"/>
  <c r="G906" i="1"/>
  <c r="H905" i="1"/>
  <c r="G905" i="1"/>
  <c r="H904" i="1"/>
  <c r="G904" i="1"/>
  <c r="H903" i="1"/>
  <c r="G903" i="1"/>
  <c r="H902" i="1"/>
  <c r="G902" i="1"/>
  <c r="H901" i="1"/>
  <c r="G901" i="1"/>
  <c r="H900" i="1"/>
  <c r="G900" i="1"/>
  <c r="G899" i="1"/>
  <c r="H899" i="1"/>
  <c r="H898" i="1"/>
  <c r="G898" i="1"/>
  <c r="H897" i="1"/>
  <c r="G897" i="1"/>
  <c r="G896" i="1"/>
  <c r="H896" i="1"/>
  <c r="H895" i="1"/>
  <c r="G895" i="1"/>
  <c r="H894" i="1"/>
  <c r="G894" i="1"/>
  <c r="H893" i="1"/>
  <c r="G893" i="1"/>
  <c r="H892" i="1"/>
  <c r="G892" i="1"/>
  <c r="G891" i="1"/>
  <c r="H891" i="1"/>
  <c r="G890" i="1"/>
  <c r="H890" i="1"/>
  <c r="G889" i="1"/>
  <c r="H889" i="1"/>
  <c r="G888" i="1"/>
  <c r="H888" i="1"/>
  <c r="G887" i="1"/>
  <c r="H887" i="1"/>
  <c r="H886" i="1"/>
  <c r="G886" i="1"/>
  <c r="H885" i="1"/>
  <c r="G885" i="1"/>
  <c r="G884" i="1"/>
  <c r="H884" i="1"/>
  <c r="H883" i="1"/>
  <c r="G883" i="1"/>
  <c r="G882" i="1"/>
  <c r="H882" i="1"/>
  <c r="G881" i="1"/>
  <c r="H881" i="1"/>
  <c r="G880" i="1"/>
  <c r="H880" i="1"/>
  <c r="H879" i="1"/>
  <c r="G879" i="1"/>
  <c r="H878" i="1"/>
  <c r="G878" i="1"/>
  <c r="G877" i="1"/>
  <c r="H877" i="1"/>
  <c r="G876" i="1"/>
  <c r="H876" i="1"/>
  <c r="H875" i="1"/>
  <c r="G875" i="1"/>
  <c r="H874" i="1"/>
  <c r="G874" i="1"/>
  <c r="H873" i="1"/>
  <c r="G873" i="1"/>
  <c r="G872" i="1"/>
  <c r="H872" i="1"/>
  <c r="G871" i="1"/>
  <c r="H871" i="1"/>
  <c r="H870" i="1"/>
  <c r="G870" i="1"/>
  <c r="G869" i="1"/>
  <c r="H869" i="1"/>
  <c r="G868" i="1"/>
  <c r="H868" i="1"/>
  <c r="G867" i="1"/>
  <c r="H867" i="1"/>
  <c r="G866" i="1"/>
  <c r="H866" i="1"/>
  <c r="H865" i="1"/>
  <c r="G865" i="1"/>
  <c r="G864" i="1"/>
  <c r="H864" i="1"/>
  <c r="G863" i="1"/>
  <c r="H863" i="1"/>
  <c r="H862" i="1"/>
  <c r="G862" i="1"/>
  <c r="G861" i="1"/>
  <c r="H861" i="1"/>
  <c r="H860" i="1"/>
  <c r="G860" i="1"/>
  <c r="H859" i="1"/>
  <c r="G859" i="1"/>
  <c r="G858" i="1"/>
  <c r="H858" i="1"/>
  <c r="G857" i="1"/>
  <c r="H857" i="1"/>
  <c r="H856" i="1"/>
  <c r="G856" i="1"/>
  <c r="G855" i="1"/>
  <c r="H855" i="1"/>
  <c r="H854" i="1"/>
  <c r="G854" i="1"/>
  <c r="H853" i="1"/>
  <c r="G853" i="1"/>
  <c r="H852" i="1"/>
  <c r="G852" i="1"/>
  <c r="G851" i="1"/>
  <c r="H851" i="1"/>
  <c r="H850" i="1"/>
  <c r="G850" i="1"/>
  <c r="H849" i="1"/>
  <c r="G849" i="1"/>
  <c r="H848" i="1"/>
  <c r="G848" i="1"/>
  <c r="G847" i="1"/>
  <c r="H847" i="1"/>
  <c r="G846" i="1"/>
  <c r="H846" i="1"/>
  <c r="G845" i="1"/>
  <c r="H845" i="1"/>
  <c r="G844" i="1"/>
  <c r="H844" i="1"/>
  <c r="H843" i="1"/>
  <c r="G843" i="1"/>
  <c r="H842" i="1"/>
  <c r="G842" i="1"/>
  <c r="H841" i="1"/>
  <c r="G841" i="1"/>
  <c r="H840" i="1"/>
  <c r="G840" i="1"/>
  <c r="H839" i="1"/>
  <c r="G839" i="1"/>
  <c r="H838" i="1"/>
  <c r="G838" i="1"/>
  <c r="G837" i="1"/>
  <c r="H837" i="1"/>
  <c r="G836" i="1"/>
  <c r="H836" i="1"/>
  <c r="H835" i="1"/>
  <c r="G835" i="1"/>
  <c r="H834" i="1"/>
  <c r="G834" i="1"/>
  <c r="H833" i="1"/>
  <c r="G833" i="1"/>
  <c r="H832" i="1"/>
  <c r="G832" i="1"/>
  <c r="H831" i="1"/>
  <c r="G831" i="1"/>
  <c r="G830" i="1"/>
  <c r="H830" i="1"/>
  <c r="H829" i="1"/>
  <c r="G829" i="1"/>
  <c r="G828" i="1"/>
  <c r="H828" i="1"/>
  <c r="G827" i="1"/>
  <c r="H827" i="1"/>
  <c r="H826" i="1"/>
  <c r="G826" i="1"/>
  <c r="G825" i="1"/>
  <c r="H825" i="1"/>
  <c r="G824" i="1"/>
  <c r="H824" i="1"/>
  <c r="G823" i="1"/>
  <c r="H823" i="1"/>
  <c r="G822" i="1"/>
  <c r="H822" i="1"/>
  <c r="G821" i="1"/>
  <c r="H821" i="1"/>
  <c r="H820" i="1"/>
  <c r="G820" i="1"/>
  <c r="H819" i="1"/>
  <c r="G819" i="1"/>
  <c r="H818" i="1"/>
  <c r="G818" i="1"/>
  <c r="G817" i="1"/>
  <c r="H817" i="1"/>
  <c r="H816" i="1"/>
  <c r="G816" i="1"/>
  <c r="G815" i="1"/>
  <c r="H815" i="1"/>
  <c r="G814" i="1"/>
  <c r="H814" i="1"/>
  <c r="H813" i="1"/>
  <c r="G813" i="1"/>
  <c r="H812" i="1"/>
  <c r="G812" i="1"/>
  <c r="G811" i="1"/>
  <c r="H811" i="1"/>
  <c r="H810" i="1"/>
  <c r="G810" i="1"/>
  <c r="G809" i="1"/>
  <c r="H809" i="1"/>
  <c r="H808" i="1"/>
  <c r="G808" i="1"/>
  <c r="H807" i="1"/>
  <c r="G807" i="1"/>
  <c r="H806" i="1"/>
  <c r="G806" i="1"/>
  <c r="H805" i="1"/>
  <c r="G805" i="1"/>
  <c r="G804" i="1"/>
  <c r="H804" i="1"/>
  <c r="G803" i="1"/>
  <c r="H803" i="1"/>
  <c r="G802" i="1"/>
  <c r="H802" i="1"/>
  <c r="G801" i="1"/>
  <c r="H801" i="1"/>
  <c r="G800" i="1"/>
  <c r="H800" i="1"/>
  <c r="G799" i="1"/>
  <c r="H799" i="1"/>
  <c r="H798" i="1"/>
  <c r="G798" i="1"/>
  <c r="G797" i="1"/>
  <c r="H797" i="1"/>
  <c r="H796" i="1"/>
  <c r="G796" i="1"/>
  <c r="G795" i="1"/>
  <c r="H795" i="1"/>
  <c r="H794" i="1"/>
  <c r="G794" i="1"/>
  <c r="H793" i="1"/>
  <c r="G793" i="1"/>
  <c r="H792" i="1"/>
  <c r="G792" i="1"/>
  <c r="H791" i="1"/>
  <c r="G791" i="1"/>
  <c r="H790" i="1"/>
  <c r="G790" i="1"/>
  <c r="H789" i="1"/>
  <c r="G789" i="1"/>
  <c r="G788" i="1"/>
  <c r="H788" i="1"/>
  <c r="G787" i="1"/>
  <c r="H787" i="1"/>
  <c r="H786" i="1"/>
  <c r="G786" i="1"/>
  <c r="H785" i="1"/>
  <c r="G785" i="1"/>
  <c r="H784" i="1"/>
  <c r="G784" i="1"/>
  <c r="H783" i="1"/>
  <c r="G783" i="1"/>
  <c r="H782" i="1"/>
  <c r="G782" i="1"/>
  <c r="H781" i="1"/>
  <c r="G781" i="1"/>
  <c r="H780" i="1"/>
  <c r="G780" i="1"/>
  <c r="H779" i="1"/>
  <c r="G779" i="1"/>
  <c r="H778" i="1"/>
  <c r="G778" i="1"/>
  <c r="H777" i="1"/>
  <c r="G777" i="1"/>
  <c r="H776" i="1"/>
  <c r="G776" i="1"/>
  <c r="G775" i="1"/>
  <c r="H775" i="1"/>
  <c r="G774" i="1"/>
  <c r="H774" i="1"/>
  <c r="G773" i="1"/>
  <c r="H773" i="1"/>
  <c r="H772" i="1"/>
  <c r="G772" i="1"/>
  <c r="H771" i="1"/>
  <c r="G771" i="1"/>
  <c r="H770" i="1"/>
  <c r="G770" i="1"/>
  <c r="H769" i="1"/>
  <c r="G769" i="1"/>
  <c r="H768" i="1"/>
  <c r="G768" i="1"/>
  <c r="H767" i="1"/>
  <c r="G767" i="1"/>
  <c r="H766" i="1"/>
  <c r="G766" i="1"/>
  <c r="H765" i="1"/>
  <c r="G765" i="1"/>
  <c r="H764" i="1"/>
  <c r="G764" i="1"/>
  <c r="H763" i="1"/>
  <c r="G763" i="1"/>
  <c r="H762" i="1"/>
  <c r="G762" i="1"/>
  <c r="G761" i="1"/>
  <c r="H761" i="1"/>
  <c r="H760" i="1"/>
  <c r="G760" i="1"/>
  <c r="H759" i="1"/>
  <c r="G759" i="1"/>
  <c r="H758" i="1"/>
  <c r="G758" i="1"/>
  <c r="H757" i="1"/>
  <c r="G757" i="1"/>
  <c r="G756" i="1"/>
  <c r="H756" i="1"/>
  <c r="H755" i="1"/>
  <c r="G755" i="1"/>
  <c r="G754" i="1"/>
  <c r="H754" i="1"/>
  <c r="H753" i="1"/>
  <c r="G753" i="1"/>
  <c r="H752" i="1"/>
  <c r="G752" i="1"/>
  <c r="G751" i="1"/>
  <c r="H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G727" i="1"/>
  <c r="H727" i="1"/>
  <c r="H726" i="1"/>
  <c r="G726" i="1"/>
  <c r="H725" i="1"/>
  <c r="G725" i="1"/>
  <c r="H724" i="1"/>
  <c r="G724" i="1"/>
  <c r="G723" i="1"/>
  <c r="H723" i="1"/>
  <c r="H722" i="1"/>
  <c r="G722" i="1"/>
  <c r="H721" i="1"/>
  <c r="G721" i="1"/>
  <c r="H720" i="1"/>
  <c r="G720" i="1"/>
  <c r="G719" i="1"/>
  <c r="H719" i="1"/>
  <c r="G718" i="1"/>
  <c r="H718" i="1"/>
  <c r="G717" i="1"/>
  <c r="H717" i="1"/>
  <c r="H716" i="1"/>
  <c r="G716" i="1"/>
  <c r="G715" i="1"/>
  <c r="H715" i="1"/>
  <c r="G714" i="1"/>
  <c r="H714" i="1"/>
  <c r="G713" i="1"/>
  <c r="H713" i="1"/>
  <c r="G712" i="1"/>
  <c r="H712" i="1"/>
  <c r="G711" i="1"/>
  <c r="H711" i="1"/>
  <c r="H710" i="1"/>
  <c r="G710" i="1"/>
  <c r="H709" i="1"/>
  <c r="G709" i="1"/>
  <c r="H708" i="1"/>
  <c r="G708" i="1"/>
  <c r="H707" i="1"/>
  <c r="G707" i="1"/>
  <c r="G706" i="1"/>
  <c r="H706" i="1"/>
  <c r="H705" i="1"/>
  <c r="G705" i="1"/>
  <c r="H704" i="1"/>
  <c r="G704" i="1"/>
  <c r="H703" i="1"/>
  <c r="G703" i="1"/>
  <c r="H702" i="1"/>
  <c r="G702" i="1"/>
  <c r="G701" i="1"/>
  <c r="H701" i="1"/>
  <c r="H700" i="1"/>
  <c r="G700" i="1"/>
  <c r="H699" i="1"/>
  <c r="G699" i="1"/>
  <c r="H698" i="1"/>
  <c r="G698" i="1"/>
  <c r="G697" i="1"/>
  <c r="H697" i="1"/>
  <c r="H696" i="1"/>
  <c r="G696" i="1"/>
  <c r="H695" i="1"/>
  <c r="G695" i="1"/>
  <c r="H694" i="1"/>
  <c r="G694" i="1"/>
  <c r="H693" i="1"/>
  <c r="G693" i="1"/>
  <c r="H692" i="1"/>
  <c r="G692" i="1"/>
  <c r="H691" i="1"/>
  <c r="G691" i="1"/>
  <c r="H690" i="1"/>
  <c r="G690" i="1"/>
  <c r="H689" i="1"/>
  <c r="G689" i="1"/>
  <c r="H688" i="1"/>
  <c r="G688" i="1"/>
  <c r="H687" i="1"/>
  <c r="G687" i="1"/>
  <c r="G686" i="1"/>
  <c r="H686" i="1"/>
  <c r="G685" i="1"/>
  <c r="H685" i="1"/>
  <c r="H684" i="1"/>
  <c r="G684" i="1"/>
  <c r="G683" i="1"/>
  <c r="H683" i="1"/>
  <c r="H682" i="1"/>
  <c r="G682" i="1"/>
  <c r="H681" i="1"/>
  <c r="G681" i="1"/>
  <c r="H680" i="1"/>
  <c r="G680" i="1"/>
  <c r="G679" i="1"/>
  <c r="H679" i="1"/>
  <c r="G678" i="1"/>
  <c r="H678" i="1"/>
  <c r="H677" i="1"/>
  <c r="G677" i="1"/>
  <c r="G676" i="1"/>
  <c r="H676" i="1"/>
  <c r="H675" i="1"/>
  <c r="G675" i="1"/>
  <c r="H674" i="1"/>
  <c r="G674" i="1"/>
  <c r="G673" i="1"/>
  <c r="H673" i="1"/>
  <c r="H672" i="1"/>
  <c r="G672" i="1"/>
  <c r="G671" i="1"/>
  <c r="H671" i="1"/>
  <c r="G670" i="1"/>
  <c r="H670" i="1"/>
  <c r="H669" i="1"/>
  <c r="G669" i="1"/>
  <c r="H668" i="1"/>
  <c r="G668" i="1"/>
  <c r="H667" i="1"/>
  <c r="G667" i="1"/>
  <c r="H666" i="1"/>
  <c r="G666" i="1"/>
  <c r="G665" i="1"/>
  <c r="H665" i="1"/>
  <c r="G664" i="1"/>
  <c r="H664" i="1"/>
  <c r="G663" i="1"/>
  <c r="H663" i="1"/>
  <c r="H662" i="1"/>
  <c r="G662" i="1"/>
  <c r="H661" i="1"/>
  <c r="G661" i="1"/>
  <c r="H660" i="1"/>
  <c r="G660" i="1"/>
  <c r="G659" i="1"/>
  <c r="H659" i="1"/>
  <c r="G658" i="1"/>
  <c r="H658" i="1"/>
  <c r="G657" i="1"/>
  <c r="H657" i="1"/>
  <c r="H656" i="1"/>
  <c r="G656" i="1"/>
  <c r="H655" i="1"/>
  <c r="G655" i="1"/>
  <c r="H654" i="1"/>
  <c r="G654" i="1"/>
  <c r="H653" i="1"/>
  <c r="G653" i="1"/>
  <c r="G652" i="1"/>
  <c r="H652" i="1"/>
  <c r="G651" i="1"/>
  <c r="H651" i="1"/>
  <c r="H650" i="1"/>
  <c r="G650" i="1"/>
  <c r="H649" i="1"/>
  <c r="G649" i="1"/>
  <c r="H648" i="1"/>
  <c r="G648" i="1"/>
  <c r="G647" i="1"/>
  <c r="H647" i="1"/>
  <c r="H646" i="1"/>
  <c r="G646" i="1"/>
  <c r="H645" i="1"/>
  <c r="G645" i="1"/>
  <c r="H636" i="1"/>
  <c r="G636" i="1"/>
  <c r="G635" i="1"/>
  <c r="H635" i="1"/>
  <c r="H632" i="1"/>
  <c r="G632" i="1"/>
  <c r="G631" i="1"/>
  <c r="H631" i="1"/>
  <c r="H630" i="1"/>
  <c r="G630" i="1"/>
  <c r="H629" i="1"/>
  <c r="G629" i="1"/>
  <c r="H628" i="1"/>
  <c r="G628" i="1"/>
  <c r="H627" i="1"/>
  <c r="G627" i="1"/>
  <c r="H626" i="1"/>
  <c r="G626" i="1"/>
  <c r="H625" i="1"/>
  <c r="G625" i="1"/>
  <c r="H624" i="1"/>
  <c r="G624" i="1"/>
  <c r="H623" i="1"/>
  <c r="G623" i="1"/>
  <c r="H622" i="1"/>
  <c r="G622" i="1"/>
  <c r="G621" i="1"/>
  <c r="H621" i="1"/>
  <c r="H620" i="1"/>
  <c r="G620" i="1"/>
  <c r="H619" i="1"/>
  <c r="G619" i="1"/>
  <c r="G618" i="1"/>
  <c r="H618" i="1"/>
  <c r="G617" i="1"/>
  <c r="H617" i="1"/>
  <c r="G616" i="1"/>
  <c r="H616" i="1"/>
  <c r="H615" i="1"/>
  <c r="G615" i="1"/>
  <c r="G614" i="1"/>
  <c r="H614" i="1"/>
  <c r="G613" i="1"/>
  <c r="H613" i="1"/>
  <c r="H612" i="1"/>
  <c r="G612" i="1"/>
  <c r="H611" i="1"/>
  <c r="G611" i="1"/>
  <c r="H610" i="1"/>
  <c r="G610" i="1"/>
  <c r="H609" i="1"/>
  <c r="G609" i="1"/>
  <c r="H608" i="1"/>
  <c r="G608" i="1"/>
  <c r="H607" i="1"/>
  <c r="G607" i="1"/>
  <c r="H606" i="1"/>
  <c r="G606" i="1"/>
  <c r="G605" i="1"/>
  <c r="H605" i="1"/>
  <c r="H604" i="1"/>
  <c r="G604" i="1"/>
  <c r="G603" i="1"/>
  <c r="H603" i="1"/>
  <c r="G602" i="1"/>
  <c r="H602" i="1"/>
  <c r="G601" i="1"/>
  <c r="H601" i="1"/>
  <c r="H600" i="1"/>
  <c r="G600" i="1"/>
  <c r="H599" i="1"/>
  <c r="G599" i="1"/>
  <c r="G598" i="1"/>
  <c r="H598" i="1"/>
  <c r="G597" i="1"/>
  <c r="H597" i="1"/>
  <c r="G596" i="1"/>
  <c r="H596" i="1"/>
  <c r="H595" i="1"/>
  <c r="G595" i="1"/>
  <c r="G594" i="1"/>
  <c r="H594" i="1"/>
  <c r="G593" i="1"/>
  <c r="H593" i="1"/>
  <c r="H592" i="1"/>
  <c r="G592" i="1"/>
  <c r="H591" i="1"/>
  <c r="G591" i="1"/>
  <c r="H590" i="1"/>
  <c r="G590" i="1"/>
  <c r="H589" i="1"/>
  <c r="G589" i="1"/>
  <c r="H588" i="1"/>
  <c r="G588" i="1"/>
  <c r="H587" i="1"/>
  <c r="G587" i="1"/>
  <c r="H586" i="1"/>
  <c r="G586" i="1"/>
  <c r="H585" i="1"/>
  <c r="G585" i="1"/>
  <c r="G584" i="1"/>
  <c r="H584" i="1"/>
  <c r="H583" i="1"/>
  <c r="G583" i="1"/>
  <c r="G582" i="1"/>
  <c r="H582" i="1"/>
  <c r="H581" i="1"/>
  <c r="G581" i="1"/>
  <c r="H580" i="1"/>
  <c r="G580" i="1"/>
  <c r="H579" i="1"/>
  <c r="G579" i="1"/>
  <c r="H578" i="1"/>
  <c r="G578" i="1"/>
  <c r="H577" i="1"/>
  <c r="G577" i="1"/>
  <c r="H576" i="1"/>
  <c r="G576" i="1"/>
  <c r="H575" i="1"/>
  <c r="G575" i="1"/>
  <c r="H574" i="1"/>
  <c r="G574" i="1"/>
  <c r="H573" i="1"/>
  <c r="G573" i="1"/>
  <c r="G572" i="1"/>
  <c r="H572" i="1"/>
  <c r="H571" i="1"/>
  <c r="G571" i="1"/>
  <c r="H570" i="1"/>
  <c r="G570" i="1"/>
  <c r="H569" i="1"/>
  <c r="G569" i="1"/>
  <c r="H568" i="1"/>
  <c r="G568" i="1"/>
  <c r="G567" i="1"/>
  <c r="H567" i="1"/>
  <c r="H566" i="1"/>
  <c r="G566" i="1"/>
  <c r="G565" i="1"/>
  <c r="H565" i="1"/>
  <c r="G564" i="1"/>
  <c r="H564" i="1"/>
  <c r="G563" i="1"/>
  <c r="H563" i="1"/>
  <c r="G562" i="1"/>
  <c r="H562" i="1"/>
  <c r="H561" i="1"/>
  <c r="G561" i="1"/>
  <c r="G560" i="1"/>
  <c r="H560" i="1"/>
  <c r="G559" i="1"/>
  <c r="H559" i="1"/>
  <c r="G558" i="1"/>
  <c r="H558" i="1"/>
  <c r="G557" i="1"/>
  <c r="H557" i="1"/>
  <c r="H556" i="1"/>
  <c r="G556" i="1"/>
  <c r="H555" i="1"/>
  <c r="G555" i="1"/>
  <c r="G554" i="1"/>
  <c r="H554" i="1"/>
  <c r="G553" i="1"/>
  <c r="H553" i="1"/>
  <c r="G552" i="1"/>
  <c r="H552" i="1"/>
  <c r="H551" i="1"/>
  <c r="G551" i="1"/>
  <c r="G550" i="1"/>
  <c r="H550" i="1"/>
  <c r="G549" i="1"/>
  <c r="H549" i="1"/>
  <c r="H548" i="1"/>
  <c r="G548" i="1"/>
  <c r="H547" i="1"/>
  <c r="G547" i="1"/>
  <c r="H546" i="1"/>
  <c r="G546" i="1"/>
  <c r="H545" i="1"/>
  <c r="G545" i="1"/>
  <c r="H544" i="1"/>
  <c r="G544" i="1"/>
  <c r="G543" i="1"/>
  <c r="H543" i="1"/>
  <c r="G542" i="1"/>
  <c r="H542" i="1"/>
  <c r="H541" i="1"/>
  <c r="G541" i="1"/>
  <c r="H540" i="1"/>
  <c r="G540" i="1"/>
  <c r="H539" i="1"/>
  <c r="G539" i="1"/>
  <c r="H538" i="1"/>
  <c r="G538" i="1"/>
  <c r="H537" i="1"/>
  <c r="G537" i="1"/>
  <c r="H536" i="1"/>
  <c r="G536" i="1"/>
  <c r="H535" i="1"/>
  <c r="G535" i="1"/>
  <c r="H534" i="1"/>
  <c r="G534" i="1"/>
  <c r="H533" i="1"/>
  <c r="G533" i="1"/>
  <c r="H532" i="1"/>
  <c r="G532" i="1"/>
  <c r="H531" i="1"/>
  <c r="G531" i="1"/>
  <c r="H530" i="1"/>
  <c r="G530" i="1"/>
  <c r="H529" i="1"/>
  <c r="G529" i="1"/>
  <c r="H528" i="1"/>
  <c r="G528" i="1"/>
  <c r="H527" i="1"/>
  <c r="G527" i="1"/>
  <c r="H526" i="1"/>
  <c r="G526" i="1"/>
  <c r="H525" i="1"/>
  <c r="G525" i="1"/>
  <c r="H524" i="1"/>
  <c r="G524" i="1"/>
  <c r="H523" i="1"/>
  <c r="G523" i="1"/>
  <c r="H522" i="1"/>
  <c r="G522" i="1"/>
  <c r="H521" i="1"/>
  <c r="G521" i="1"/>
  <c r="H520" i="1"/>
  <c r="G520" i="1"/>
  <c r="H519" i="1"/>
  <c r="G519" i="1"/>
  <c r="H518" i="1"/>
  <c r="G518" i="1"/>
  <c r="H517" i="1"/>
  <c r="G517" i="1"/>
  <c r="H516" i="1"/>
  <c r="G516" i="1"/>
  <c r="H515" i="1"/>
  <c r="G515" i="1"/>
  <c r="H514" i="1"/>
  <c r="G514" i="1"/>
  <c r="H513" i="1"/>
  <c r="G513" i="1"/>
  <c r="H512" i="1"/>
  <c r="G512" i="1"/>
  <c r="H511" i="1"/>
  <c r="G511" i="1"/>
  <c r="H510" i="1"/>
  <c r="G510" i="1"/>
  <c r="H509" i="1"/>
  <c r="G509" i="1"/>
  <c r="H508" i="1"/>
  <c r="G508" i="1"/>
  <c r="H507" i="1"/>
  <c r="G507" i="1"/>
  <c r="H506" i="1"/>
  <c r="G506" i="1"/>
  <c r="H505" i="1"/>
  <c r="G505" i="1"/>
  <c r="H504" i="1"/>
  <c r="G504" i="1"/>
  <c r="H503" i="1"/>
  <c r="G503" i="1"/>
  <c r="H502" i="1"/>
  <c r="G502" i="1"/>
  <c r="H501" i="1"/>
  <c r="G501" i="1"/>
  <c r="H500" i="1"/>
  <c r="G500" i="1"/>
  <c r="H499" i="1"/>
  <c r="G499" i="1"/>
  <c r="H498" i="1"/>
  <c r="G498" i="1"/>
  <c r="H497" i="1"/>
  <c r="G497" i="1"/>
  <c r="H496" i="1"/>
  <c r="G496" i="1"/>
  <c r="H495" i="1"/>
  <c r="G495" i="1"/>
  <c r="H494" i="1"/>
  <c r="G494" i="1"/>
  <c r="H493" i="1"/>
  <c r="G493" i="1"/>
  <c r="H492" i="1"/>
  <c r="G492" i="1"/>
  <c r="H491" i="1"/>
  <c r="G491" i="1"/>
  <c r="H490" i="1"/>
  <c r="G490" i="1"/>
  <c r="H489" i="1"/>
  <c r="G489" i="1"/>
  <c r="H488" i="1"/>
  <c r="G488" i="1"/>
  <c r="H487" i="1"/>
  <c r="G487" i="1"/>
  <c r="H486" i="1"/>
  <c r="G486" i="1"/>
  <c r="H485" i="1"/>
  <c r="G485" i="1"/>
  <c r="H484" i="1"/>
  <c r="G484" i="1"/>
  <c r="H483" i="1"/>
  <c r="G483" i="1"/>
  <c r="H482" i="1"/>
  <c r="G482" i="1"/>
  <c r="H481" i="1"/>
  <c r="G481" i="1"/>
  <c r="H480" i="1"/>
  <c r="G480" i="1"/>
  <c r="H479" i="1"/>
  <c r="G479" i="1"/>
  <c r="H478" i="1"/>
  <c r="G478" i="1"/>
  <c r="H477" i="1"/>
  <c r="G477" i="1"/>
  <c r="H476" i="1"/>
  <c r="G476" i="1"/>
  <c r="H475" i="1"/>
  <c r="G475" i="1"/>
  <c r="H474" i="1"/>
  <c r="G474" i="1"/>
  <c r="H473" i="1"/>
  <c r="G473" i="1"/>
  <c r="H472" i="1"/>
  <c r="G472" i="1"/>
  <c r="H471" i="1"/>
  <c r="G471" i="1"/>
  <c r="H470" i="1"/>
  <c r="G470" i="1"/>
  <c r="H469" i="1"/>
  <c r="G469" i="1"/>
  <c r="H468" i="1"/>
  <c r="G468" i="1"/>
  <c r="H467" i="1"/>
  <c r="G467" i="1"/>
  <c r="H466" i="1"/>
  <c r="G466" i="1"/>
  <c r="H465" i="1"/>
  <c r="G465" i="1"/>
  <c r="H464" i="1"/>
  <c r="G464" i="1"/>
  <c r="H463" i="1"/>
  <c r="G463" i="1"/>
  <c r="H462" i="1"/>
  <c r="G462" i="1"/>
  <c r="H461" i="1"/>
  <c r="G461" i="1"/>
  <c r="H460" i="1"/>
  <c r="G460" i="1"/>
  <c r="H459" i="1"/>
  <c r="G459" i="1"/>
  <c r="H458" i="1"/>
  <c r="G458" i="1"/>
  <c r="H457" i="1"/>
  <c r="G457" i="1"/>
  <c r="H456" i="1"/>
  <c r="G456" i="1"/>
  <c r="H455" i="1"/>
  <c r="G455" i="1"/>
  <c r="H454" i="1"/>
  <c r="G454" i="1"/>
  <c r="H453" i="1"/>
  <c r="G453" i="1"/>
  <c r="H452" i="1"/>
  <c r="G452" i="1"/>
  <c r="H451" i="1"/>
  <c r="G451" i="1"/>
  <c r="H450" i="1"/>
  <c r="G450" i="1"/>
  <c r="H449" i="1"/>
  <c r="G449" i="1"/>
  <c r="H448" i="1"/>
  <c r="G448" i="1"/>
  <c r="H447" i="1"/>
  <c r="G447" i="1"/>
  <c r="H446" i="1"/>
  <c r="G446" i="1"/>
  <c r="H445" i="1"/>
  <c r="G445" i="1"/>
  <c r="H444" i="1"/>
  <c r="G444" i="1"/>
  <c r="H443" i="1"/>
  <c r="G443" i="1"/>
  <c r="H442" i="1"/>
  <c r="G442" i="1"/>
  <c r="H441" i="1"/>
  <c r="G441" i="1"/>
  <c r="H440" i="1"/>
  <c r="G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H425" i="1"/>
  <c r="G425" i="1"/>
  <c r="H424" i="1"/>
  <c r="G424" i="1"/>
  <c r="H423" i="1"/>
  <c r="G423" i="1"/>
  <c r="H422" i="1"/>
  <c r="G422" i="1"/>
  <c r="H421" i="1"/>
  <c r="G421" i="1"/>
  <c r="H416" i="1"/>
  <c r="G416" i="1"/>
  <c r="H415" i="1"/>
  <c r="G415" i="1"/>
  <c r="H414" i="1"/>
  <c r="G414" i="1"/>
  <c r="H411" i="1"/>
  <c r="G411" i="1"/>
  <c r="H410" i="1"/>
  <c r="G410" i="1"/>
  <c r="H409" i="1"/>
  <c r="G409" i="1"/>
  <c r="H408" i="1"/>
  <c r="G408" i="1"/>
  <c r="H407" i="1"/>
  <c r="G407" i="1"/>
  <c r="H406" i="1"/>
  <c r="G406" i="1"/>
  <c r="H405" i="1"/>
  <c r="G405" i="1"/>
  <c r="H404" i="1"/>
  <c r="G404" i="1"/>
  <c r="H403" i="1"/>
  <c r="G403" i="1"/>
  <c r="H402" i="1"/>
  <c r="G402" i="1"/>
  <c r="H401" i="1"/>
  <c r="G401" i="1"/>
  <c r="H400" i="1"/>
  <c r="G400" i="1"/>
  <c r="H399" i="1"/>
  <c r="G399" i="1"/>
  <c r="H398" i="1"/>
  <c r="G398" i="1"/>
  <c r="H397" i="1"/>
  <c r="G397" i="1"/>
  <c r="H396" i="1"/>
  <c r="G396" i="1"/>
  <c r="H395" i="1"/>
  <c r="G395" i="1"/>
  <c r="H394" i="1"/>
  <c r="G394" i="1"/>
  <c r="H393" i="1"/>
  <c r="G393" i="1"/>
  <c r="H392" i="1"/>
  <c r="G392" i="1"/>
  <c r="H391" i="1"/>
  <c r="G391" i="1"/>
  <c r="H390" i="1"/>
  <c r="G390" i="1"/>
  <c r="H389" i="1"/>
  <c r="G389" i="1"/>
  <c r="H388" i="1"/>
  <c r="G388" i="1"/>
  <c r="H387" i="1"/>
  <c r="G387" i="1"/>
  <c r="H386" i="1"/>
  <c r="G386" i="1"/>
  <c r="H385" i="1"/>
  <c r="G385" i="1"/>
  <c r="H384" i="1"/>
  <c r="G384" i="1"/>
  <c r="H383" i="1"/>
  <c r="G383" i="1"/>
  <c r="H382" i="1"/>
  <c r="G382" i="1"/>
  <c r="H381" i="1"/>
  <c r="G381" i="1"/>
  <c r="H380" i="1"/>
  <c r="G380" i="1"/>
  <c r="H379" i="1"/>
  <c r="G379" i="1"/>
  <c r="H378" i="1"/>
  <c r="G378" i="1"/>
  <c r="H377" i="1"/>
  <c r="G377" i="1"/>
  <c r="H376" i="1"/>
  <c r="G376" i="1"/>
  <c r="H375" i="1"/>
  <c r="G375" i="1"/>
  <c r="H374" i="1"/>
  <c r="G374" i="1"/>
  <c r="H373" i="1"/>
  <c r="G373" i="1"/>
  <c r="H372" i="1"/>
  <c r="G372" i="1"/>
  <c r="H371" i="1"/>
  <c r="G371" i="1"/>
  <c r="H370" i="1"/>
  <c r="G370" i="1"/>
  <c r="H369" i="1"/>
  <c r="G369" i="1"/>
  <c r="H368" i="1"/>
  <c r="G368" i="1"/>
  <c r="H367" i="1"/>
  <c r="G367" i="1"/>
  <c r="H366" i="1"/>
  <c r="G366" i="1"/>
  <c r="H365" i="1"/>
  <c r="G365" i="1"/>
  <c r="H364" i="1"/>
  <c r="G364" i="1"/>
  <c r="H363" i="1"/>
  <c r="G363" i="1"/>
  <c r="H362" i="1"/>
  <c r="G362" i="1"/>
  <c r="H361" i="1"/>
  <c r="G361" i="1"/>
  <c r="H360" i="1"/>
  <c r="G360" i="1"/>
  <c r="H359" i="1"/>
  <c r="G359" i="1"/>
  <c r="H358" i="1"/>
  <c r="G358" i="1"/>
  <c r="H357" i="1"/>
  <c r="G357" i="1"/>
  <c r="H356" i="1"/>
  <c r="G356" i="1"/>
  <c r="H355" i="1"/>
  <c r="G355" i="1"/>
  <c r="H354" i="1"/>
  <c r="G354" i="1"/>
  <c r="H353" i="1"/>
  <c r="G353" i="1"/>
  <c r="H352" i="1"/>
  <c r="G352" i="1"/>
  <c r="H351" i="1"/>
  <c r="G351" i="1"/>
  <c r="H350" i="1"/>
  <c r="G350" i="1"/>
  <c r="H349" i="1"/>
  <c r="G349" i="1"/>
  <c r="H348" i="1"/>
  <c r="G348" i="1"/>
  <c r="H347" i="1"/>
  <c r="G347" i="1"/>
  <c r="H346" i="1"/>
  <c r="G346" i="1"/>
  <c r="H345" i="1"/>
  <c r="G345" i="1"/>
  <c r="H344" i="1"/>
  <c r="G344" i="1"/>
  <c r="H343" i="1"/>
  <c r="G343" i="1"/>
  <c r="H342" i="1"/>
  <c r="G342" i="1"/>
  <c r="H341" i="1"/>
  <c r="G341" i="1"/>
  <c r="H340" i="1"/>
  <c r="G340" i="1"/>
  <c r="H339" i="1"/>
  <c r="G339" i="1"/>
  <c r="H338" i="1"/>
  <c r="G338" i="1"/>
  <c r="H337" i="1"/>
  <c r="G337" i="1"/>
  <c r="H336" i="1"/>
  <c r="G336" i="1"/>
  <c r="H335" i="1"/>
  <c r="G335" i="1"/>
  <c r="H334" i="1"/>
  <c r="G334" i="1"/>
  <c r="H333" i="1"/>
  <c r="G333" i="1"/>
  <c r="H332" i="1"/>
  <c r="G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H305" i="1"/>
  <c r="G305" i="1"/>
  <c r="H304" i="1"/>
  <c r="G304" i="1"/>
  <c r="H303" i="1"/>
  <c r="G303" i="1"/>
  <c r="H302" i="1"/>
  <c r="G302" i="1"/>
  <c r="H301" i="1"/>
  <c r="G301" i="1"/>
  <c r="H300" i="1"/>
  <c r="G300" i="1"/>
  <c r="H299" i="1"/>
  <c r="G299" i="1"/>
  <c r="H298" i="1"/>
  <c r="G298" i="1"/>
  <c r="H294" i="1"/>
  <c r="G294" i="1"/>
  <c r="H293" i="1"/>
  <c r="G293" i="1"/>
  <c r="H292" i="1"/>
  <c r="G292" i="1"/>
  <c r="H291" i="1"/>
  <c r="G291" i="1"/>
  <c r="H290" i="1"/>
  <c r="G290" i="1"/>
  <c r="H289" i="1"/>
  <c r="G289" i="1"/>
  <c r="H288" i="1"/>
  <c r="G288" i="1"/>
  <c r="H287" i="1"/>
  <c r="G287" i="1"/>
  <c r="H286" i="1"/>
  <c r="G286" i="1"/>
  <c r="H285" i="1"/>
  <c r="G285" i="1"/>
  <c r="H284" i="1"/>
  <c r="G284" i="1"/>
  <c r="H283" i="1"/>
  <c r="G283" i="1"/>
  <c r="H282" i="1"/>
  <c r="G282" i="1"/>
  <c r="H281" i="1"/>
  <c r="G281" i="1"/>
  <c r="H280" i="1"/>
  <c r="G280" i="1"/>
  <c r="H279" i="1"/>
  <c r="G279" i="1"/>
  <c r="H278" i="1"/>
  <c r="G278" i="1"/>
  <c r="H277" i="1"/>
  <c r="G277" i="1"/>
  <c r="H275" i="1"/>
  <c r="G275" i="1"/>
  <c r="H274" i="1"/>
  <c r="G274" i="1"/>
  <c r="H273" i="1"/>
  <c r="G273" i="1"/>
  <c r="G272" i="1"/>
  <c r="H272" i="1"/>
  <c r="G271" i="1"/>
  <c r="H271" i="1"/>
  <c r="G270" i="1"/>
  <c r="H270" i="1"/>
  <c r="H269" i="1"/>
  <c r="G269" i="1"/>
  <c r="G268" i="1"/>
  <c r="H268" i="1"/>
  <c r="G267" i="1"/>
  <c r="H267" i="1"/>
  <c r="H266" i="1"/>
  <c r="G266" i="1"/>
  <c r="G265" i="1"/>
  <c r="H265" i="1"/>
  <c r="H264" i="1"/>
  <c r="G264" i="1"/>
  <c r="H263" i="1"/>
  <c r="G263" i="1"/>
  <c r="H262" i="1"/>
  <c r="G262" i="1"/>
  <c r="G261" i="1"/>
  <c r="H261" i="1"/>
  <c r="H260" i="1"/>
  <c r="G260" i="1"/>
  <c r="G259" i="1"/>
  <c r="H259" i="1"/>
  <c r="G258" i="1"/>
  <c r="H258" i="1"/>
  <c r="H257" i="1"/>
  <c r="G257" i="1"/>
  <c r="H256" i="1"/>
  <c r="G256" i="1"/>
  <c r="H255" i="1"/>
  <c r="G255" i="1"/>
  <c r="G254" i="1"/>
  <c r="H254" i="1"/>
  <c r="H253" i="1"/>
  <c r="G253" i="1"/>
  <c r="G252" i="1"/>
  <c r="H252" i="1"/>
  <c r="G251" i="1"/>
  <c r="H251" i="1"/>
  <c r="H250" i="1"/>
  <c r="G250" i="1"/>
  <c r="H249" i="1"/>
  <c r="G249" i="1"/>
  <c r="H248" i="1"/>
  <c r="G248" i="1"/>
  <c r="H247" i="1"/>
  <c r="G247" i="1"/>
  <c r="G246" i="1"/>
  <c r="H246" i="1"/>
  <c r="G245" i="1"/>
  <c r="H245" i="1"/>
  <c r="H244" i="1"/>
  <c r="G244" i="1"/>
  <c r="H243" i="1"/>
  <c r="G243" i="1"/>
  <c r="G242" i="1"/>
  <c r="H242" i="1"/>
  <c r="G241" i="1"/>
  <c r="H241" i="1"/>
  <c r="G240" i="1"/>
  <c r="H240" i="1"/>
  <c r="G239" i="1"/>
  <c r="H239" i="1"/>
  <c r="H238" i="1"/>
  <c r="G238" i="1"/>
  <c r="H237" i="1"/>
  <c r="G237" i="1"/>
  <c r="G236" i="1"/>
  <c r="H236" i="1"/>
  <c r="G235" i="1"/>
  <c r="H235" i="1"/>
  <c r="G234" i="1"/>
  <c r="H234" i="1"/>
  <c r="G233" i="1"/>
  <c r="H233" i="1"/>
  <c r="G232" i="1"/>
  <c r="H232" i="1"/>
  <c r="G231" i="1"/>
  <c r="H231" i="1"/>
  <c r="G230" i="1"/>
  <c r="H230" i="1"/>
  <c r="H229" i="1"/>
  <c r="G229" i="1"/>
  <c r="H228" i="1"/>
  <c r="G228" i="1"/>
  <c r="H227" i="1"/>
  <c r="G227" i="1"/>
  <c r="H226" i="1"/>
  <c r="G226" i="1"/>
  <c r="H225" i="1"/>
  <c r="G225" i="1"/>
  <c r="G224" i="1"/>
  <c r="H224" i="1"/>
  <c r="H223" i="1"/>
  <c r="G223" i="1"/>
  <c r="G222" i="1"/>
  <c r="H222" i="1"/>
  <c r="H221" i="1"/>
  <c r="G221" i="1"/>
  <c r="G220" i="1"/>
  <c r="H220" i="1"/>
  <c r="G219" i="1"/>
  <c r="H219" i="1"/>
  <c r="H218" i="1"/>
  <c r="G218" i="1"/>
  <c r="G217" i="1"/>
  <c r="H217" i="1"/>
  <c r="H216" i="1"/>
  <c r="G216" i="1"/>
  <c r="G215" i="1"/>
  <c r="H215" i="1"/>
  <c r="G214" i="1"/>
  <c r="H214" i="1"/>
  <c r="G213" i="1"/>
  <c r="H213" i="1"/>
  <c r="H212" i="1"/>
  <c r="G212" i="1"/>
  <c r="H211" i="1"/>
  <c r="G211" i="1"/>
  <c r="H210" i="1"/>
  <c r="G210" i="1"/>
  <c r="G209" i="1"/>
  <c r="H209" i="1"/>
  <c r="H208" i="1"/>
  <c r="G208" i="1"/>
  <c r="H207" i="1"/>
  <c r="G207" i="1"/>
  <c r="G206" i="1"/>
  <c r="H206" i="1"/>
  <c r="H205" i="1"/>
  <c r="G205" i="1"/>
  <c r="G204" i="1"/>
  <c r="H204" i="1"/>
  <c r="G203" i="1"/>
  <c r="H203" i="1"/>
  <c r="H202" i="1"/>
  <c r="G202" i="1"/>
  <c r="G201" i="1"/>
  <c r="H201" i="1"/>
  <c r="H200" i="1"/>
  <c r="G200" i="1"/>
  <c r="G199" i="1"/>
  <c r="H199" i="1"/>
  <c r="H198" i="1"/>
  <c r="G198" i="1"/>
  <c r="H197" i="1"/>
  <c r="G197" i="1"/>
  <c r="G196" i="1"/>
  <c r="H196" i="1"/>
  <c r="G195" i="1"/>
  <c r="H195" i="1"/>
  <c r="H194" i="1"/>
  <c r="G194" i="1"/>
  <c r="G193" i="1"/>
  <c r="H193" i="1"/>
  <c r="G192" i="1"/>
  <c r="H192" i="1"/>
  <c r="H191" i="1"/>
  <c r="G191" i="1"/>
  <c r="H190" i="1"/>
  <c r="G190" i="1"/>
  <c r="H189" i="1"/>
  <c r="G189" i="1"/>
  <c r="H188" i="1"/>
  <c r="G188" i="1"/>
  <c r="G187" i="1"/>
  <c r="H187" i="1"/>
  <c r="G186" i="1"/>
  <c r="H186" i="1"/>
  <c r="G185" i="1"/>
  <c r="H185" i="1"/>
  <c r="G184" i="1"/>
  <c r="H184" i="1"/>
  <c r="G183" i="1"/>
  <c r="H183" i="1"/>
  <c r="G182" i="1"/>
  <c r="H182" i="1"/>
  <c r="G181" i="1"/>
  <c r="H181" i="1"/>
  <c r="G180" i="1"/>
  <c r="H180" i="1"/>
  <c r="H179" i="1"/>
  <c r="G179" i="1"/>
  <c r="G178" i="1"/>
  <c r="H178" i="1"/>
  <c r="G177" i="1"/>
  <c r="H177" i="1"/>
  <c r="G176" i="1"/>
  <c r="H176" i="1"/>
  <c r="G175" i="1"/>
  <c r="H175" i="1"/>
  <c r="H174" i="1"/>
  <c r="G174" i="1"/>
  <c r="H173" i="1"/>
  <c r="G173" i="1"/>
  <c r="G172" i="1"/>
  <c r="H172" i="1"/>
  <c r="G171" i="1"/>
  <c r="H171" i="1"/>
  <c r="G170" i="1"/>
  <c r="H170" i="1"/>
  <c r="G169" i="1"/>
  <c r="H169" i="1"/>
  <c r="H168" i="1"/>
  <c r="G168" i="1"/>
  <c r="G167" i="1"/>
  <c r="H167" i="1"/>
  <c r="G166" i="1"/>
  <c r="H166" i="1"/>
  <c r="H165" i="1"/>
  <c r="G165" i="1"/>
  <c r="H164" i="1"/>
  <c r="G164" i="1"/>
  <c r="G163" i="1"/>
  <c r="H163" i="1"/>
  <c r="G162" i="1"/>
  <c r="H162" i="1"/>
  <c r="G161" i="1"/>
  <c r="H161" i="1"/>
  <c r="G160" i="1"/>
  <c r="H160" i="1"/>
  <c r="G159" i="1"/>
  <c r="H159" i="1"/>
  <c r="G158" i="1"/>
  <c r="H158" i="1"/>
  <c r="G157" i="1"/>
  <c r="H157" i="1"/>
  <c r="G156" i="1"/>
  <c r="H156" i="1"/>
  <c r="G155" i="1"/>
  <c r="H155" i="1"/>
  <c r="G154" i="1"/>
  <c r="H154" i="1"/>
  <c r="H153" i="1"/>
  <c r="G153" i="1"/>
  <c r="G152" i="1"/>
  <c r="H152" i="1"/>
  <c r="G151" i="1"/>
  <c r="H151" i="1"/>
  <c r="H150" i="1"/>
  <c r="G150" i="1"/>
  <c r="H149" i="1"/>
  <c r="G149" i="1"/>
  <c r="G148" i="1"/>
  <c r="H148" i="1"/>
  <c r="G147" i="1"/>
  <c r="H147" i="1"/>
  <c r="H146" i="1"/>
  <c r="G146" i="1"/>
  <c r="G145" i="1"/>
  <c r="H145" i="1"/>
  <c r="H144" i="1"/>
  <c r="G144" i="1"/>
  <c r="G143" i="1"/>
  <c r="H143" i="1"/>
  <c r="G142" i="1"/>
  <c r="H142" i="1"/>
  <c r="G141" i="1"/>
  <c r="H141" i="1"/>
  <c r="H140" i="1"/>
  <c r="G140" i="1"/>
  <c r="H139" i="1"/>
  <c r="G139" i="1"/>
  <c r="H138" i="1"/>
  <c r="G138" i="1"/>
  <c r="H137" i="1"/>
  <c r="G137" i="1"/>
  <c r="H136" i="1"/>
  <c r="G136" i="1"/>
  <c r="H135" i="1"/>
  <c r="G135" i="1"/>
  <c r="G134" i="1"/>
  <c r="H134" i="1"/>
  <c r="H133" i="1"/>
  <c r="G133" i="1"/>
  <c r="G132" i="1"/>
  <c r="H132" i="1"/>
  <c r="G131" i="1"/>
  <c r="H131" i="1"/>
  <c r="G130" i="1"/>
  <c r="H130" i="1"/>
  <c r="H129" i="1"/>
  <c r="G129" i="1"/>
  <c r="H128" i="1"/>
  <c r="G128" i="1"/>
  <c r="H127" i="1"/>
  <c r="G127" i="1"/>
  <c r="H126" i="1"/>
  <c r="G126" i="1"/>
  <c r="H125" i="1"/>
  <c r="G125" i="1"/>
  <c r="H124" i="1"/>
  <c r="G124" i="1"/>
  <c r="H123" i="1"/>
  <c r="G123" i="1"/>
  <c r="H122" i="1"/>
  <c r="G122" i="1"/>
  <c r="G121" i="1"/>
  <c r="H121" i="1"/>
  <c r="G120" i="1"/>
  <c r="H120" i="1"/>
  <c r="H119" i="1"/>
  <c r="G119" i="1"/>
  <c r="H118" i="1"/>
  <c r="G118" i="1"/>
  <c r="H117" i="1"/>
  <c r="G117" i="1"/>
  <c r="H116" i="1"/>
  <c r="G116" i="1"/>
  <c r="H115" i="1"/>
  <c r="G115" i="1"/>
  <c r="G114" i="1"/>
  <c r="H114" i="1"/>
  <c r="H113" i="1"/>
  <c r="G113" i="1"/>
  <c r="H112" i="1"/>
  <c r="G112" i="1"/>
  <c r="H111" i="1"/>
  <c r="G111" i="1"/>
  <c r="G110" i="1"/>
  <c r="H110" i="1"/>
  <c r="H109" i="1"/>
  <c r="G109" i="1"/>
  <c r="G108" i="1"/>
  <c r="H108" i="1"/>
  <c r="H107" i="1"/>
  <c r="G107" i="1"/>
  <c r="H106" i="1"/>
  <c r="G106" i="1"/>
  <c r="H105" i="1"/>
  <c r="G105" i="1"/>
  <c r="G104" i="1"/>
  <c r="H104" i="1"/>
  <c r="G103" i="1"/>
  <c r="H103" i="1"/>
  <c r="H102" i="1"/>
  <c r="G102" i="1"/>
  <c r="H101" i="1"/>
  <c r="G101" i="1"/>
  <c r="G100" i="1"/>
  <c r="H100" i="1"/>
  <c r="H99" i="1"/>
  <c r="G99" i="1"/>
  <c r="H98" i="1"/>
  <c r="G98" i="1"/>
  <c r="G97" i="1"/>
  <c r="H97" i="1"/>
  <c r="H96" i="1"/>
  <c r="G96" i="1"/>
  <c r="G95" i="1"/>
  <c r="H95" i="1"/>
  <c r="H94" i="1"/>
  <c r="G94" i="1"/>
  <c r="H93" i="1"/>
  <c r="G93" i="1"/>
  <c r="G92" i="1"/>
  <c r="H92" i="1"/>
  <c r="G91" i="1"/>
  <c r="H91" i="1"/>
  <c r="H90" i="1"/>
  <c r="G90" i="1"/>
  <c r="G89" i="1"/>
  <c r="H89" i="1"/>
  <c r="G88" i="1"/>
  <c r="H88" i="1"/>
  <c r="H87" i="1"/>
  <c r="G87" i="1"/>
  <c r="G86" i="1"/>
  <c r="H86" i="1"/>
  <c r="G85" i="1"/>
  <c r="H85" i="1"/>
  <c r="H84" i="1"/>
  <c r="G84" i="1"/>
  <c r="H83" i="1"/>
  <c r="G83" i="1"/>
  <c r="G82" i="1"/>
  <c r="H82" i="1"/>
  <c r="G81" i="1"/>
  <c r="H81" i="1"/>
  <c r="H80" i="1"/>
  <c r="G80" i="1"/>
  <c r="G79" i="1"/>
  <c r="H79" i="1"/>
  <c r="H78" i="1"/>
  <c r="G78" i="1"/>
  <c r="G77" i="1"/>
  <c r="H77" i="1"/>
  <c r="H76" i="1"/>
  <c r="G76" i="1"/>
  <c r="G75" i="1"/>
  <c r="H75" i="1"/>
  <c r="G74" i="1"/>
  <c r="H74" i="1"/>
  <c r="G73" i="1"/>
  <c r="H73" i="1"/>
  <c r="H72" i="1"/>
  <c r="G72" i="1"/>
  <c r="G71" i="1"/>
  <c r="H71" i="1"/>
  <c r="G70" i="1"/>
  <c r="H70" i="1"/>
  <c r="G69" i="1"/>
  <c r="H69" i="1"/>
  <c r="H68" i="1"/>
  <c r="G68" i="1"/>
  <c r="G67" i="1"/>
  <c r="H67" i="1"/>
  <c r="G66" i="1"/>
  <c r="H66" i="1"/>
  <c r="G65" i="1"/>
  <c r="H65" i="1"/>
  <c r="G64" i="1"/>
  <c r="H64" i="1"/>
  <c r="G63" i="1"/>
  <c r="H63" i="1"/>
  <c r="G62" i="1"/>
  <c r="H62" i="1"/>
  <c r="G61" i="1"/>
  <c r="H61" i="1"/>
  <c r="G60" i="1"/>
  <c r="H60" i="1"/>
  <c r="G59" i="1"/>
  <c r="H59" i="1"/>
  <c r="H58" i="1"/>
  <c r="G58" i="1"/>
  <c r="H57" i="1"/>
  <c r="G57" i="1"/>
  <c r="H56" i="1"/>
  <c r="G56" i="1"/>
  <c r="G55" i="1"/>
  <c r="H55" i="1"/>
  <c r="G54" i="1"/>
  <c r="H54" i="1"/>
  <c r="G53" i="1"/>
  <c r="H53" i="1"/>
  <c r="G52" i="1"/>
  <c r="H52" i="1"/>
  <c r="H51" i="1"/>
  <c r="G51" i="1"/>
  <c r="H50" i="1"/>
  <c r="G50" i="1"/>
  <c r="H49" i="1"/>
  <c r="G49" i="1"/>
  <c r="H48" i="1"/>
  <c r="G48" i="1"/>
  <c r="H47" i="1"/>
  <c r="G47" i="1"/>
  <c r="G46" i="1"/>
  <c r="H46" i="1"/>
  <c r="H45" i="1"/>
  <c r="G45" i="1"/>
  <c r="G44" i="1"/>
  <c r="H44" i="1"/>
  <c r="G43" i="1"/>
  <c r="H43" i="1"/>
  <c r="H42" i="1"/>
  <c r="G42" i="1"/>
  <c r="H41" i="1"/>
  <c r="G41" i="1"/>
  <c r="G40" i="1"/>
  <c r="H40" i="1"/>
  <c r="G39" i="1"/>
  <c r="H39" i="1"/>
  <c r="H38" i="1"/>
  <c r="G38" i="1"/>
  <c r="G37" i="1"/>
  <c r="H37" i="1"/>
  <c r="G36" i="1"/>
  <c r="H36" i="1"/>
  <c r="G35" i="1"/>
  <c r="H35" i="1"/>
  <c r="H34" i="1"/>
  <c r="G34" i="1"/>
  <c r="H33" i="1"/>
  <c r="G33" i="1"/>
  <c r="H32" i="1"/>
  <c r="G32" i="1"/>
  <c r="G31" i="1"/>
  <c r="H31" i="1"/>
  <c r="H30" i="1"/>
  <c r="G30" i="1"/>
  <c r="H28" i="1"/>
  <c r="G28" i="1"/>
  <c r="H27" i="1"/>
  <c r="G27" i="1"/>
  <c r="G26" i="1"/>
  <c r="H26" i="1"/>
  <c r="H25" i="1"/>
  <c r="G25" i="1"/>
  <c r="G24" i="1"/>
  <c r="H24" i="1"/>
  <c r="H23" i="1"/>
  <c r="G23" i="1"/>
  <c r="G22" i="1"/>
  <c r="H22" i="1"/>
  <c r="H21" i="1"/>
  <c r="G21" i="1"/>
  <c r="G20" i="1"/>
  <c r="H20" i="1"/>
  <c r="G19" i="1"/>
  <c r="H19" i="1"/>
  <c r="G18" i="1"/>
  <c r="H18" i="1"/>
  <c r="H17" i="1"/>
  <c r="G17" i="1"/>
  <c r="G16" i="1"/>
  <c r="H16" i="1"/>
  <c r="H15" i="1"/>
  <c r="G15" i="1"/>
  <c r="H13" i="1"/>
  <c r="G13" i="1"/>
  <c r="H12" i="1"/>
  <c r="G12" i="1"/>
  <c r="G11" i="1"/>
  <c r="H11" i="1"/>
  <c r="G10" i="1"/>
  <c r="H10" i="1"/>
  <c r="G9" i="1"/>
  <c r="H9" i="1"/>
  <c r="G8" i="1"/>
  <c r="H8" i="1"/>
  <c r="G7" i="1"/>
  <c r="H7" i="1"/>
  <c r="G6" i="1"/>
  <c r="H6" i="1"/>
  <c r="H5" i="1"/>
  <c r="G5" i="1"/>
  <c r="G4" i="1"/>
  <c r="H4" i="1"/>
  <c r="G3" i="1"/>
  <c r="H3" i="1"/>
  <c r="H2" i="1"/>
  <c r="G2" i="1"/>
  <c r="B174" i="9" l="1"/>
  <c r="G1681" i="1"/>
  <c r="H1681" i="1"/>
  <c r="G1622" i="1"/>
  <c r="H1622" i="1"/>
  <c r="G1583" i="1"/>
  <c r="H1583" i="1"/>
  <c r="G344" i="9"/>
  <c r="E344" i="9" s="1"/>
  <c r="B344" i="9" s="1"/>
  <c r="K1481" i="9"/>
  <c r="C1621" i="1"/>
  <c r="I39" i="3"/>
  <c r="G1577" i="1"/>
  <c r="H1577" i="1"/>
  <c r="G1571" i="1"/>
  <c r="H1571" i="1"/>
  <c r="G1555" i="1"/>
  <c r="H1555" i="1"/>
  <c r="E345" i="9"/>
  <c r="I10" i="3" s="1"/>
  <c r="B346" i="9"/>
  <c r="G1538" i="1"/>
  <c r="H1538" i="1"/>
  <c r="G1526" i="1"/>
  <c r="H1526" i="1"/>
  <c r="G1525" i="1"/>
  <c r="H1525" i="1"/>
  <c r="G1518" i="1"/>
  <c r="H1518" i="1"/>
  <c r="G1514" i="1"/>
  <c r="H1514" i="1"/>
  <c r="G1511" i="1"/>
  <c r="H1511" i="1"/>
  <c r="G1510" i="1"/>
  <c r="H1510" i="1"/>
  <c r="G1503" i="1"/>
  <c r="H1503" i="1"/>
  <c r="G1495" i="1"/>
  <c r="H1495" i="1"/>
  <c r="G1490" i="1"/>
  <c r="H1490" i="1"/>
  <c r="G1486" i="1"/>
  <c r="H1486" i="1"/>
  <c r="G1485" i="1"/>
  <c r="H1485" i="1"/>
  <c r="G1478" i="1"/>
  <c r="H1478" i="1"/>
  <c r="G1471" i="1"/>
  <c r="H1471" i="1"/>
  <c r="G1462" i="1"/>
  <c r="H1462" i="1"/>
  <c r="G1457" i="1"/>
  <c r="H1457" i="1"/>
  <c r="G1450" i="1"/>
  <c r="H1450" i="1"/>
  <c r="G1446" i="1"/>
  <c r="H1446" i="1"/>
  <c r="G1439" i="1"/>
  <c r="H1439" i="1"/>
  <c r="G1435" i="1"/>
  <c r="H1435" i="1"/>
  <c r="G1432" i="1"/>
  <c r="H1432" i="1"/>
  <c r="G1431" i="1"/>
  <c r="H1431" i="1"/>
  <c r="G1424" i="1"/>
  <c r="H1424" i="1"/>
  <c r="G1418" i="1"/>
  <c r="H1418" i="1"/>
  <c r="G1409" i="1"/>
  <c r="H1409" i="1"/>
  <c r="G1406" i="1"/>
  <c r="H1406" i="1"/>
  <c r="G1402" i="1"/>
  <c r="H1402" i="1"/>
  <c r="D1537" i="1"/>
  <c r="I31" i="3"/>
  <c r="F141" i="6"/>
  <c r="C1537" i="1"/>
  <c r="H31" i="3"/>
  <c r="G1401" i="1"/>
  <c r="H1401" i="1"/>
  <c r="H9" i="3"/>
  <c r="E347" i="9"/>
  <c r="B348" i="9"/>
  <c r="G1301" i="1"/>
  <c r="H1301" i="1"/>
  <c r="G1300" i="1"/>
  <c r="H1300" i="1"/>
  <c r="G1295" i="1"/>
  <c r="H1295" i="1"/>
  <c r="G1281" i="1"/>
  <c r="H1281" i="1"/>
  <c r="G1278" i="1"/>
  <c r="H1278" i="1"/>
  <c r="G1268" i="1"/>
  <c r="H1268" i="1"/>
  <c r="G1264" i="1"/>
  <c r="H1264" i="1"/>
  <c r="G1260" i="1"/>
  <c r="H1260" i="1"/>
  <c r="G1259" i="1"/>
  <c r="H1259" i="1"/>
  <c r="G1256" i="1"/>
  <c r="H1256" i="1"/>
  <c r="G1255" i="1"/>
  <c r="H1255" i="1"/>
  <c r="G1252" i="1"/>
  <c r="H1252" i="1"/>
  <c r="G1241" i="1"/>
  <c r="H1241" i="1"/>
  <c r="G1224" i="1"/>
  <c r="H1224" i="1"/>
  <c r="G1223" i="1"/>
  <c r="H1223" i="1"/>
  <c r="G1215" i="1"/>
  <c r="H1215" i="1"/>
  <c r="G1208" i="1"/>
  <c r="H1208" i="1"/>
  <c r="G1207" i="1"/>
  <c r="H1207" i="1"/>
  <c r="G1201" i="1"/>
  <c r="H1201" i="1"/>
  <c r="G1190" i="1"/>
  <c r="H1190" i="1"/>
  <c r="G1185" i="1"/>
  <c r="H1185" i="1"/>
  <c r="G1182" i="1"/>
  <c r="H1182" i="1"/>
  <c r="G1181" i="1"/>
  <c r="H1181" i="1"/>
  <c r="G1180" i="1"/>
  <c r="H1180"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B299" i="9"/>
  <c r="G1011" i="1"/>
  <c r="H1011" i="1"/>
  <c r="H8" i="3"/>
  <c r="F640" i="4"/>
  <c r="C634" i="1"/>
  <c r="F639" i="4"/>
  <c r="C633" i="1"/>
  <c r="F648" i="4"/>
  <c r="C642" i="1"/>
  <c r="F647" i="4"/>
  <c r="C641" i="1"/>
  <c r="F418" i="4"/>
  <c r="C413" i="1"/>
  <c r="F417" i="4"/>
  <c r="C412" i="1"/>
  <c r="E425" i="4"/>
  <c r="D420" i="1" s="1"/>
  <c r="E644" i="4"/>
  <c r="D418" i="1"/>
  <c r="F299" i="4"/>
  <c r="D301" i="4"/>
  <c r="D423" i="4"/>
  <c r="C295" i="1"/>
  <c r="E424" i="4"/>
  <c r="D419" i="1" s="1"/>
  <c r="E643" i="4"/>
  <c r="D417" i="1"/>
  <c r="F422" i="4"/>
  <c r="D424" i="4"/>
  <c r="D643" i="4"/>
  <c r="C417" i="1"/>
  <c r="F300" i="4"/>
  <c r="C296" i="1"/>
  <c r="I1580" i="1"/>
  <c r="I1579" i="1"/>
  <c r="I1576" i="1"/>
  <c r="I1575" i="1"/>
  <c r="I1574" i="1"/>
  <c r="I1569" i="1"/>
  <c r="I1568" i="1"/>
  <c r="I1564" i="1"/>
  <c r="I1561" i="1"/>
  <c r="I1560" i="1"/>
  <c r="I1558" i="1"/>
  <c r="I1554" i="1"/>
  <c r="I1550" i="1"/>
  <c r="I1549" i="1"/>
  <c r="I1546" i="1"/>
  <c r="I1545" i="1"/>
  <c r="I1543" i="1"/>
  <c r="I1542" i="1"/>
  <c r="I1541" i="1"/>
  <c r="H19" i="9"/>
  <c r="E19" i="9" s="1"/>
  <c r="B19" i="9" s="1"/>
  <c r="G343" i="9"/>
  <c r="E343" i="9" s="1"/>
  <c r="H11" i="3" l="1"/>
  <c r="G1621" i="1"/>
  <c r="H1621" i="1"/>
  <c r="G1537" i="1"/>
  <c r="H1537" i="1"/>
  <c r="I9" i="3"/>
  <c r="K3" i="9"/>
  <c r="M3" i="9"/>
  <c r="G634" i="1"/>
  <c r="H634" i="1"/>
  <c r="G633" i="1"/>
  <c r="H633" i="1"/>
  <c r="G642" i="1"/>
  <c r="H642" i="1"/>
  <c r="G641" i="1"/>
  <c r="H641" i="1"/>
  <c r="G413" i="1"/>
  <c r="H413" i="1"/>
  <c r="G412" i="1"/>
  <c r="H412" i="1"/>
  <c r="E646" i="4"/>
  <c r="D638" i="1"/>
  <c r="F301" i="4"/>
  <c r="C297" i="1"/>
  <c r="G20" i="9"/>
  <c r="E20" i="9" s="1"/>
  <c r="B20" i="9" s="1"/>
  <c r="F423" i="4"/>
  <c r="D425" i="4"/>
  <c r="D644" i="4"/>
  <c r="D645" i="4" s="1"/>
  <c r="C418" i="1"/>
  <c r="G295" i="1"/>
  <c r="H295" i="1"/>
  <c r="E645" i="4"/>
  <c r="D637" i="1"/>
  <c r="F424" i="4"/>
  <c r="C419" i="1"/>
  <c r="F643" i="4"/>
  <c r="C637" i="1"/>
  <c r="G417" i="1"/>
  <c r="H417" i="1"/>
  <c r="G296" i="1"/>
  <c r="H296" i="1"/>
  <c r="B343" i="9"/>
  <c r="E342" i="9"/>
  <c r="N3" i="9" l="1"/>
  <c r="I11" i="3"/>
  <c r="G334" i="9"/>
  <c r="H334" i="9"/>
  <c r="E650" i="4"/>
  <c r="D640" i="1"/>
  <c r="G297" i="1"/>
  <c r="H297" i="1"/>
  <c r="F425" i="4"/>
  <c r="C420" i="1"/>
  <c r="F644" i="4"/>
  <c r="D646" i="4"/>
  <c r="D649" i="4" s="1"/>
  <c r="C638" i="1"/>
  <c r="G418" i="1"/>
  <c r="H418" i="1"/>
  <c r="E649" i="4"/>
  <c r="D639" i="1"/>
  <c r="G419" i="1"/>
  <c r="H419" i="1"/>
  <c r="F645" i="4"/>
  <c r="C639" i="1"/>
  <c r="G637" i="1"/>
  <c r="H637" i="1"/>
  <c r="E334" i="9" l="1"/>
  <c r="D644" i="1"/>
  <c r="I20" i="3"/>
  <c r="G420" i="1"/>
  <c r="H420" i="1"/>
  <c r="F646" i="4"/>
  <c r="D650" i="4"/>
  <c r="G297" i="9" s="1"/>
  <c r="E297" i="9" s="1"/>
  <c r="B297" i="9" s="1"/>
  <c r="C640" i="1"/>
  <c r="G638" i="1"/>
  <c r="H638" i="1"/>
  <c r="D643" i="1"/>
  <c r="I19" i="3"/>
  <c r="F649" i="4"/>
  <c r="C643" i="1"/>
  <c r="H19" i="3"/>
  <c r="G639" i="1"/>
  <c r="H639" i="1"/>
  <c r="B334" i="9" l="1"/>
  <c r="E298" i="9"/>
  <c r="I8" i="3" s="1"/>
  <c r="F650" i="4"/>
  <c r="C644" i="1"/>
  <c r="H20" i="3"/>
  <c r="G640" i="1"/>
  <c r="H640" i="1"/>
  <c r="G643" i="1"/>
  <c r="H643" i="1"/>
  <c r="H7" i="3" l="1"/>
  <c r="G644" i="1"/>
  <c r="H644" i="1"/>
  <c r="J3" i="9" l="1"/>
  <c r="H17" i="9" l="1"/>
  <c r="G21" i="9"/>
  <c r="H21" i="9"/>
  <c r="G22" i="9"/>
  <c r="G15" i="9"/>
  <c r="H15" i="9"/>
  <c r="H22" i="9"/>
  <c r="M15" i="9"/>
  <c r="G16" i="9"/>
  <c r="H16" i="9"/>
  <c r="L16" i="9"/>
  <c r="M16" i="9"/>
  <c r="L15" i="9"/>
  <c r="G17" i="9"/>
  <c r="I17" i="9"/>
  <c r="J17" i="9"/>
  <c r="J12" i="9"/>
  <c r="K12" i="9"/>
  <c r="I13" i="9"/>
  <c r="J13" i="9"/>
  <c r="K13" i="9"/>
  <c r="I9" i="9"/>
  <c r="K11" i="9"/>
  <c r="I5" i="9"/>
  <c r="J5" i="9"/>
  <c r="K5" i="9"/>
  <c r="I6" i="9"/>
  <c r="J6" i="9"/>
  <c r="K6" i="9"/>
  <c r="I7" i="9"/>
  <c r="J7" i="9"/>
  <c r="K7" i="9"/>
  <c r="I8" i="9"/>
  <c r="J8" i="9"/>
  <c r="K8" i="9"/>
  <c r="J9" i="9"/>
  <c r="K9" i="9"/>
  <c r="J10" i="9"/>
  <c r="K10" i="9"/>
  <c r="I11" i="9"/>
  <c r="J11" i="9"/>
  <c r="I12" i="9"/>
  <c r="G18" i="9"/>
  <c r="H18" i="9"/>
  <c r="L293" i="9"/>
  <c r="F293" i="9" s="1"/>
  <c r="G295" i="9"/>
  <c r="H295" i="9"/>
  <c r="E9" i="9" l="1"/>
  <c r="B9" i="9" s="1"/>
  <c r="F23" i="9"/>
  <c r="B293" i="9"/>
  <c r="E21" i="9"/>
  <c r="B21" i="9" s="1"/>
  <c r="E22" i="9"/>
  <c r="B22" i="9" s="1"/>
  <c r="E15" i="9"/>
  <c r="E16" i="9"/>
  <c r="F16" i="9"/>
  <c r="F15" i="9"/>
  <c r="E17" i="9"/>
  <c r="B17" i="9" s="1"/>
  <c r="E13" i="9"/>
  <c r="B13" i="9" s="1"/>
  <c r="E5" i="9"/>
  <c r="E6" i="9"/>
  <c r="B6" i="9" s="1"/>
  <c r="E7" i="9"/>
  <c r="B7" i="9" s="1"/>
  <c r="E8" i="9"/>
  <c r="B8" i="9" s="1"/>
  <c r="E10" i="9"/>
  <c r="B10" i="9" s="1"/>
  <c r="E11" i="9"/>
  <c r="B11" i="9" s="1"/>
  <c r="E12" i="9"/>
  <c r="B12" i="9" s="1"/>
  <c r="E18" i="9"/>
  <c r="B18" i="9" s="1"/>
  <c r="E295" i="9"/>
  <c r="B16" i="9" l="1"/>
  <c r="F14" i="9"/>
  <c r="F3" i="9" s="1"/>
  <c r="E14" i="9"/>
  <c r="I13" i="3" s="1"/>
  <c r="B15" i="9"/>
  <c r="E4" i="9"/>
  <c r="B5" i="9"/>
  <c r="B295" i="9"/>
  <c r="E23" i="9"/>
  <c r="I7" i="3" s="1"/>
  <c r="E3" i="9" l="1"/>
</calcChain>
</file>

<file path=xl/sharedStrings.xml><?xml version="1.0" encoding="utf-8"?>
<sst xmlns="http://schemas.openxmlformats.org/spreadsheetml/2006/main" count="4733" uniqueCount="3656">
  <si>
    <t>Obveznik:</t>
  </si>
  <si>
    <t>27812 - GRAD ĐURĐEVAC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</si>
  <si>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</si>
  <si>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</si>
  <si>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</si>
  <si>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</si>
  <si>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</si>
  <si>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</si>
  <si>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</si>
  <si>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</si>
  <si>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</si>
  <si>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</si>
  <si>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</si>
  <si>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</si>
  <si>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</si>
  <si>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</si>
  <si>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</si>
  <si>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</si>
  <si>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</si>
  <si>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</si>
  <si>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</si>
  <si>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</si>
  <si>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</si>
  <si>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</si>
  <si>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</si>
  <si>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</si>
  <si>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</si>
  <si>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</si>
  <si>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</si>
  <si>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</si>
  <si>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</si>
  <si>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</si>
  <si>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</si>
  <si>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</si>
  <si>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</si>
  <si>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</si>
  <si>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</si>
  <si>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</si>
  <si>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</si>
  <si>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</si>
  <si>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</si>
  <si>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</si>
  <si>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</si>
  <si>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</si>
  <si>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</si>
  <si>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</si>
  <si>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</si>
  <si>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</si>
  <si>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</si>
  <si>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</si>
  <si>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</si>
  <si>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</si>
  <si>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</si>
  <si>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</si>
  <si>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</si>
  <si>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</si>
  <si>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</si>
  <si>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</si>
  <si>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</si>
  <si>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</si>
  <si>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</si>
  <si>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</si>
  <si>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</si>
  <si>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</si>
  <si>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</si>
  <si>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</si>
  <si>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</si>
  <si>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</si>
  <si>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</si>
  <si>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</si>
  <si>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</si>
  <si>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</si>
  <si>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</si>
  <si>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</si>
  <si>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</si>
  <si>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</si>
  <si>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</si>
  <si>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</si>
  <si>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</si>
  <si>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</si>
  <si>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</si>
  <si>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</si>
  <si>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</si>
  <si>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</si>
  <si>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</si>
  <si>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</si>
  <si>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</si>
  <si>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</si>
  <si>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</si>
  <si>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</si>
  <si>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</si>
  <si>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</si>
  <si>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</si>
  <si>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</si>
  <si>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</si>
  <si>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</si>
  <si>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</si>
  <si>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</si>
  <si>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</si>
  <si>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</si>
  <si>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</si>
  <si>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</si>
  <si>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</si>
  <si>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</si>
  <si>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</si>
  <si>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</si>
  <si>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</si>
  <si>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</si>
  <si>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</si>
  <si>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</si>
  <si>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</si>
  <si>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</si>
  <si>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</si>
  <si>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</si>
  <si>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</si>
  <si>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</si>
  <si>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</si>
  <si>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</si>
  <si>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</si>
  <si>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</si>
  <si>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</si>
  <si>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</si>
  <si>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</si>
  <si>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</si>
  <si>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</si>
  <si>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</si>
  <si>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</si>
  <si>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</si>
  <si>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</si>
  <si>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</si>
  <si>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</si>
  <si>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</si>
  <si>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</si>
  <si>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</si>
  <si>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</si>
  <si>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</si>
  <si>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</si>
  <si>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</si>
  <si>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</si>
  <si>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</si>
  <si>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</si>
  <si>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</si>
  <si>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</si>
  <si>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</si>
  <si>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</si>
  <si>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</si>
  <si>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</si>
  <si>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</si>
  <si>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</si>
  <si>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</si>
  <si>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</si>
  <si>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</si>
  <si>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</si>
  <si>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</si>
  <si>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</si>
  <si>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</si>
  <si>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</si>
  <si>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</si>
  <si>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</si>
  <si>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</si>
  <si>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</si>
  <si>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</si>
  <si>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</si>
  <si>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</si>
  <si>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</si>
  <si>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</si>
  <si>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</si>
  <si>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</si>
  <si>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</si>
  <si>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</si>
  <si>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</si>
  <si>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</si>
  <si>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</si>
  <si>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</si>
  <si>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</si>
  <si>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</si>
  <si>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</si>
  <si>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</si>
  <si>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</si>
  <si>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</si>
  <si>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</si>
  <si>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</si>
  <si>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</si>
  <si>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</si>
  <si>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</si>
  <si>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</si>
  <si>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</si>
  <si>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</si>
  <si>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</si>
  <si>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</si>
  <si>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</si>
  <si>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</si>
  <si>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</si>
  <si>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</si>
  <si>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</si>
  <si>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</si>
  <si>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</si>
  <si>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</si>
  <si>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</si>
  <si>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</si>
  <si>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</si>
  <si>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</si>
  <si>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</si>
  <si>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</si>
  <si>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</si>
  <si>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</si>
  <si>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</si>
  <si>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</si>
  <si>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</si>
  <si>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</si>
  <si>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</si>
  <si>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</si>
  <si>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</si>
  <si>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</si>
  <si>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</si>
  <si>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</si>
  <si>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</si>
  <si>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</si>
  <si>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</si>
  <si>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</si>
  <si>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</si>
  <si>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</si>
  <si>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</si>
  <si>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</si>
  <si>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</si>
  <si>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</si>
  <si>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</si>
  <si>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</si>
  <si>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</si>
  <si>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</si>
  <si>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</si>
  <si>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</si>
  <si>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</si>
  <si>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</si>
  <si>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</si>
  <si>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</si>
  <si>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</si>
  <si>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</si>
  <si>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</si>
  <si>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</si>
  <si>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</si>
  <si>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</si>
  <si>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</si>
  <si>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</si>
  <si>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</si>
  <si>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</si>
  <si>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</si>
  <si>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</si>
  <si>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</si>
  <si>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</si>
  <si>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</si>
  <si>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</si>
  <si>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</si>
  <si>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</si>
  <si>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</si>
  <si>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</si>
  <si>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</si>
  <si>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</si>
  <si>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</si>
  <si>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</si>
  <si>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</si>
  <si>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</si>
  <si>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</si>
  <si>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</si>
  <si>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</si>
  <si>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</si>
  <si>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</si>
  <si>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</si>
  <si>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</si>
  <si>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</si>
  <si>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</si>
  <si>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</si>
  <si>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</si>
  <si>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</si>
  <si>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</si>
  <si>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</si>
  <si>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</si>
  <si>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</si>
  <si>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</si>
  <si>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</si>
  <si>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</si>
  <si>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</si>
  <si>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</si>
  <si>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</si>
  <si>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</si>
  <si>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</si>
  <si>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</si>
  <si>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</si>
  <si>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</si>
  <si>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</si>
  <si>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</si>
  <si>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</si>
  <si>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</si>
  <si>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</si>
  <si>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</si>
  <si>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</si>
  <si>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</si>
  <si>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</si>
  <si>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</si>
  <si>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</si>
  <si>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</si>
  <si>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</si>
  <si>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</si>
  <si>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</si>
  <si>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</si>
  <si>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</si>
  <si>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</si>
  <si>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</si>
  <si>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</si>
  <si>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</si>
  <si>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</si>
  <si>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</si>
  <si>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</si>
  <si>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</si>
  <si>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</si>
  <si>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</si>
  <si>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</si>
  <si>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</si>
  <si>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</si>
  <si>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</si>
  <si>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</si>
  <si>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</si>
  <si>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</si>
  <si>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</si>
  <si>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</si>
  <si>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</si>
  <si>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</si>
  <si>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</si>
  <si>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</si>
  <si>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</si>
  <si>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</si>
  <si>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</si>
  <si>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</si>
  <si>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</si>
  <si>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</si>
  <si>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</si>
  <si>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</si>
  <si>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</si>
  <si>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</si>
  <si>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</si>
  <si>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</si>
  <si>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</si>
  <si>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</si>
  <si>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</si>
  <si>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</si>
  <si>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</si>
  <si>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</si>
  <si>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</si>
  <si>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</si>
  <si>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</si>
  <si>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</si>
  <si>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</si>
  <si>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</si>
  <si>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</si>
  <si>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</si>
  <si>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</si>
  <si>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</si>
  <si>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</si>
  <si>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</si>
  <si>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</si>
  <si>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</si>
  <si>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</si>
  <si>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</si>
  <si>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</si>
  <si>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</si>
  <si>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</si>
  <si>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</si>
  <si>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</si>
  <si>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</si>
  <si>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</si>
  <si>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</si>
  <si>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</si>
  <si>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</si>
  <si>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</si>
  <si>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</si>
  <si>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</si>
  <si>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</si>
  <si>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</si>
  <si>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</si>
  <si>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</si>
  <si>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</si>
  <si>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</si>
  <si>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</si>
  <si>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</si>
  <si>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</si>
  <si>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</si>
  <si>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</si>
  <si>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</si>
  <si>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</si>
  <si>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</si>
  <si>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</si>
  <si>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</si>
  <si>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</si>
  <si>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</si>
  <si>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</si>
  <si>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</si>
  <si>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</si>
  <si>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</si>
  <si>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</si>
  <si>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</si>
  <si>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</si>
  <si>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</si>
  <si>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</si>
  <si>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</si>
  <si>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</si>
  <si>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</si>
  <si>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</si>
  <si>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</si>
  <si>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</si>
  <si>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</si>
  <si>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</si>
  <si>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</si>
  <si>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</si>
  <si>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</si>
  <si>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</si>
  <si>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</si>
  <si>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</si>
  <si>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</si>
  <si>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</si>
  <si>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</si>
  <si>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</si>
  <si>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</si>
  <si>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</si>
  <si>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</si>
  <si>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</si>
  <si>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</si>
  <si>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</si>
  <si>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</si>
  <si>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</si>
  <si>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</si>
  <si>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</si>
  <si>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</si>
  <si>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</si>
  <si>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</si>
  <si>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</si>
  <si>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</si>
  <si>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</si>
  <si>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</si>
  <si>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</si>
  <si>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</si>
  <si>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</si>
  <si>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</si>
  <si>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</si>
  <si>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</si>
  <si>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</si>
  <si>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</si>
  <si>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</si>
  <si>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</si>
  <si>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</si>
  <si>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</si>
  <si>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</si>
  <si>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</si>
  <si>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</si>
  <si>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</si>
  <si>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</si>
  <si>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</si>
  <si>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</si>
  <si>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</si>
  <si>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</si>
  <si>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</si>
  <si>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</si>
  <si>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</si>
  <si>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</si>
  <si>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</si>
  <si>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</si>
  <si>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</si>
  <si>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</si>
  <si>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</si>
  <si>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</si>
  <si>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</si>
  <si>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</si>
  <si>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</si>
  <si>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</si>
  <si>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</si>
  <si>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</si>
  <si>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</si>
  <si>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</si>
  <si>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</si>
  <si>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</si>
  <si>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</si>
  <si>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</si>
  <si>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</si>
  <si>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</si>
  <si>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</si>
  <si>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</si>
  <si>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</si>
  <si>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</si>
  <si>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</si>
  <si>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</si>
  <si>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</si>
  <si>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</si>
  <si>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</si>
  <si>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</si>
  <si>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</si>
  <si>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</si>
  <si>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</si>
  <si>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</si>
  <si>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</si>
  <si>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</si>
  <si>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</si>
  <si>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</si>
  <si>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</si>
  <si>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</si>
  <si>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</si>
  <si>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</si>
  <si>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</si>
  <si>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</si>
  <si>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</si>
  <si>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</si>
  <si>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</si>
  <si>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</si>
  <si>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</si>
  <si>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</si>
  <si>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</si>
  <si>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</si>
  <si>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</si>
  <si>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</si>
  <si>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</si>
  <si>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</si>
  <si>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</si>
  <si>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</si>
  <si>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</si>
  <si>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</si>
  <si>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</si>
  <si>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</si>
  <si>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</si>
  <si>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</si>
  <si>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</si>
  <si>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</si>
  <si>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</si>
  <si>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</si>
  <si>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</si>
  <si>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</si>
  <si>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</si>
  <si>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</si>
  <si>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</si>
  <si>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</si>
  <si>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</si>
  <si>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</si>
  <si>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</si>
  <si>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</si>
  <si>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</si>
  <si>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</si>
  <si>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</si>
  <si>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</si>
  <si>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</si>
  <si>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</si>
  <si>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</si>
  <si>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</si>
  <si>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</si>
  <si>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</si>
  <si>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</si>
  <si>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</si>
  <si>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</si>
  <si>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</si>
  <si>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</si>
  <si>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</si>
  <si>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</si>
  <si>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</si>
  <si>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</si>
  <si>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</si>
  <si>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</si>
  <si>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</si>
  <si>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</si>
  <si>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</si>
  <si>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</si>
  <si>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</si>
  <si>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</si>
  <si>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</si>
  <si>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</si>
  <si>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</si>
  <si>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</si>
  <si>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</si>
  <si>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</si>
  <si>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</si>
  <si>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</si>
  <si>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</si>
  <si>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</si>
  <si>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</si>
  <si>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</si>
  <si>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</si>
  <si>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</si>
  <si>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</si>
  <si>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</si>
  <si>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</si>
  <si>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</si>
  <si>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</si>
  <si>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</si>
  <si>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</si>
  <si>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</si>
  <si>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</si>
  <si>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</si>
  <si>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</si>
  <si>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</si>
  <si>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</si>
  <si>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</si>
  <si>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</si>
  <si>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</si>
  <si>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</si>
  <si>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</si>
  <si>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</si>
  <si>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</si>
  <si>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</si>
  <si>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</si>
  <si>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</si>
  <si>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</si>
  <si>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</si>
  <si>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</si>
  <si>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</si>
  <si>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</si>
  <si>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</si>
  <si>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</si>
  <si>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</si>
  <si>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</si>
  <si>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</si>
  <si>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</si>
  <si>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</si>
  <si>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</si>
  <si>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</si>
  <si>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</si>
  <si>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</si>
  <si>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</si>
  <si>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</si>
  <si>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</si>
  <si>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</si>
  <si>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</si>
  <si>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</si>
  <si>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</si>
  <si>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</si>
  <si>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</si>
  <si>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</si>
  <si>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</si>
  <si>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</si>
  <si>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</si>
  <si>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</si>
  <si>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</si>
  <si>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</si>
  <si>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</si>
  <si>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</si>
  <si>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</si>
  <si>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</si>
  <si>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</si>
  <si>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</si>
  <si>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</si>
  <si>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</si>
  <si>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</si>
  <si>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</si>
  <si>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</si>
  <si>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</si>
  <si>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</si>
  <si>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</si>
  <si>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</si>
  <si>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</si>
  <si>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</si>
  <si>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</si>
  <si>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</si>
  <si>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</si>
  <si>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</si>
  <si>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</si>
  <si>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</si>
  <si>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</si>
  <si>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</si>
  <si>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</si>
  <si>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</si>
  <si>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</si>
  <si>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</si>
  <si>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</si>
  <si>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</si>
  <si>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</si>
  <si>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</si>
  <si>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</si>
  <si>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</si>
  <si>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</si>
  <si>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</si>
  <si>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</si>
  <si>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</si>
  <si>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</si>
  <si>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</si>
  <si>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</si>
  <si>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</si>
  <si>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</si>
  <si>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</si>
  <si>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</si>
  <si>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</si>
  <si>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</si>
  <si>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</si>
  <si>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</si>
  <si>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</si>
  <si>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</si>
  <si>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</si>
  <si>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</si>
  <si>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</si>
  <si>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</si>
  <si>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</si>
  <si>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</si>
  <si>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</si>
  <si>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</si>
  <si>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</si>
  <si>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</si>
  <si>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</si>
  <si>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</si>
  <si>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</si>
  <si>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</si>
  <si>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</si>
  <si>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</si>
  <si>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</si>
  <si>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</si>
  <si>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</si>
  <si>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</si>
  <si>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</si>
  <si>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</si>
  <si>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</si>
  <si>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</si>
  <si>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</si>
  <si>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</si>
  <si>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</si>
  <si>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</si>
  <si>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</si>
  <si>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</si>
  <si>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</si>
  <si>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</si>
  <si>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</si>
  <si>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</si>
  <si>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</si>
  <si>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</si>
  <si>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</si>
  <si>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</si>
  <si>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</si>
  <si>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</si>
  <si>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</si>
  <si>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</si>
  <si>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</si>
  <si>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</si>
  <si>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</si>
  <si>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</si>
  <si>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</si>
  <si>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</si>
  <si>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</si>
  <si>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</si>
  <si>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</si>
  <si>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</si>
  <si>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</si>
  <si>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</si>
  <si>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</si>
  <si>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</si>
  <si>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</si>
  <si>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</si>
  <si>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</si>
  <si>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</si>
  <si>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</si>
  <si>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</si>
  <si>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</si>
  <si>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</si>
  <si>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</si>
  <si>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</si>
  <si>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</si>
  <si>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</si>
  <si>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</si>
  <si>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</si>
  <si>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</si>
  <si>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</si>
  <si>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</si>
  <si>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</si>
  <si>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</si>
  <si>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</si>
  <si>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</si>
  <si>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</si>
  <si>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</si>
  <si>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</si>
  <si>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</si>
  <si>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</si>
  <si>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</si>
  <si>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</si>
  <si>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</si>
  <si>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</si>
  <si>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</si>
  <si>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</si>
  <si>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</si>
  <si>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</si>
  <si>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</si>
  <si>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</si>
  <si>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</si>
  <si>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</si>
  <si>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</si>
  <si>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</si>
  <si>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</si>
  <si>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</si>
  <si>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</si>
  <si>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</si>
  <si>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</si>
  <si>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</si>
  <si>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</si>
  <si>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</si>
  <si>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</si>
  <si>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</si>
  <si>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</si>
  <si>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</si>
  <si>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</si>
  <si>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</si>
  <si>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</si>
  <si>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</si>
  <si>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</si>
  <si>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</si>
  <si>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</si>
  <si>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</si>
  <si>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</si>
  <si>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</si>
  <si>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</si>
  <si>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</si>
  <si>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</si>
  <si>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</si>
  <si>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</si>
  <si>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</si>
  <si>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</si>
  <si>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</si>
  <si>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</si>
  <si>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</si>
  <si>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</si>
  <si>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</si>
  <si>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</si>
  <si>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</si>
  <si>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</si>
  <si>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</si>
  <si>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</si>
  <si>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</si>
  <si>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</si>
  <si>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</si>
  <si>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</si>
  <si>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</si>
  <si>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</si>
  <si>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</si>
  <si>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</si>
  <si>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</si>
  <si>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</si>
  <si>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</si>
  <si>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</si>
  <si>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</si>
  <si>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</si>
  <si>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</si>
  <si>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</si>
  <si>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</si>
  <si>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</si>
  <si>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</si>
  <si>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</si>
  <si>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</si>
  <si>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</si>
  <si>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</si>
  <si>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</si>
  <si>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</si>
  <si>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</si>
  <si>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</si>
  <si>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</si>
  <si>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</si>
  <si>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</si>
  <si>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</si>
  <si>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</si>
  <si>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</si>
  <si>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</si>
  <si>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</si>
  <si>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</si>
  <si>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</si>
  <si>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</si>
  <si>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</si>
  <si>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</si>
  <si>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</si>
  <si>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</si>
  <si>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</si>
  <si>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</si>
  <si>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</si>
  <si>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</si>
  <si>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</si>
  <si>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</si>
  <si>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</si>
  <si>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</si>
  <si>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</si>
  <si>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</si>
  <si>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</si>
  <si>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</si>
  <si>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</si>
  <si>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</si>
  <si>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</si>
  <si>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</si>
  <si>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</si>
  <si>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</si>
  <si>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</si>
  <si>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</si>
  <si>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</si>
  <si>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</si>
  <si>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</si>
  <si>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</si>
  <si>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</si>
  <si>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</si>
  <si>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</si>
  <si>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</si>
  <si>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</si>
  <si>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</si>
  <si>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</si>
  <si>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</si>
  <si>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</si>
  <si>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</si>
  <si>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</si>
  <si>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</si>
  <si>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</si>
  <si>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</si>
  <si>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</si>
  <si>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</si>
  <si>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</si>
  <si>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</si>
  <si>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</si>
  <si>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</si>
  <si>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</si>
  <si>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</si>
  <si>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</si>
  <si>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</si>
  <si>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</si>
  <si>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</si>
  <si>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</si>
  <si>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</si>
  <si>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</si>
  <si>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</si>
  <si>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</si>
  <si>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</si>
  <si>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</si>
  <si>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</si>
  <si>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</si>
  <si>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</si>
  <si>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</si>
  <si>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</si>
  <si>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</si>
  <si>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</si>
  <si>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</si>
  <si>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</si>
  <si>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</si>
  <si>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</si>
  <si>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</si>
  <si>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</si>
  <si>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</si>
  <si>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</si>
  <si>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</si>
  <si>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</si>
  <si>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</si>
  <si>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</si>
  <si>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</si>
  <si>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</si>
  <si>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</si>
  <si>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</si>
  <si>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</si>
  <si>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</si>
  <si>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</si>
  <si>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</si>
  <si>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</si>
  <si>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</si>
  <si>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</si>
  <si>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</si>
  <si>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</si>
  <si>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</si>
  <si>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</si>
  <si>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</si>
  <si>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</si>
  <si>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</si>
  <si>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</si>
  <si>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</si>
  <si>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</si>
  <si>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</si>
  <si>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</si>
  <si>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</si>
  <si>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</si>
  <si>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</si>
  <si>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</si>
  <si>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</si>
  <si>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</si>
  <si>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</si>
  <si>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</si>
  <si>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</si>
  <si>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</si>
  <si>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</si>
  <si>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</si>
  <si>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</si>
  <si>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</si>
  <si>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</si>
  <si>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</si>
  <si>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</si>
  <si>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</si>
  <si>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</si>
  <si>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</si>
  <si>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</si>
  <si>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</si>
  <si>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</si>
  <si>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</si>
  <si>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</si>
  <si>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</si>
  <si>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</si>
  <si>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</si>
  <si>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</si>
  <si>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</si>
  <si>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</si>
  <si>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</si>
  <si>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</si>
  <si>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</si>
  <si>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</si>
  <si>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</si>
  <si>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</si>
  <si>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</si>
  <si>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</si>
  <si>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</si>
  <si>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</si>
  <si>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</si>
  <si>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</si>
  <si>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</si>
  <si>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</si>
  <si>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</si>
  <si>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</si>
  <si>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</si>
  <si>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</si>
  <si>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</si>
  <si>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</si>
  <si>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</si>
  <si>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</si>
  <si>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</si>
  <si>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</si>
  <si>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</si>
  <si>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</si>
  <si>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</si>
  <si>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</si>
  <si>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</si>
  <si>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</si>
  <si>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</si>
  <si>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</si>
  <si>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</si>
  <si>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</si>
  <si>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</si>
  <si>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</si>
  <si>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</si>
  <si>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</si>
  <si>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</si>
  <si>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</si>
  <si>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</si>
  <si>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</si>
  <si>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</si>
  <si>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</si>
  <si>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</si>
  <si>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</si>
  <si>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</si>
  <si>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</si>
  <si>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</si>
  <si>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</si>
  <si>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</si>
  <si>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</si>
  <si>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</si>
  <si>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</si>
  <si>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</si>
  <si>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</si>
  <si>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</si>
  <si>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</si>
  <si>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</si>
  <si>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</si>
  <si>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</si>
  <si>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</si>
  <si>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</si>
  <si>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</si>
  <si>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</si>
  <si>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</si>
  <si>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</si>
  <si>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</si>
  <si>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</si>
  <si>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</si>
  <si>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</si>
  <si>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</si>
  <si>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</si>
  <si>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</si>
  <si>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</si>
  <si>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</si>
  <si>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</si>
  <si>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</si>
  <si>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</si>
  <si>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</si>
  <si>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</si>
  <si>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</si>
  <si>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</si>
  <si>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</si>
  <si>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</si>
  <si>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</si>
  <si>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</si>
  <si>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</si>
  <si>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</si>
  <si>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</si>
  <si>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</si>
  <si>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</si>
  <si>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</si>
  <si>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</si>
  <si>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</si>
  <si>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</si>
  <si>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</si>
  <si>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</si>
  <si>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</si>
  <si>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</si>
  <si>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</si>
  <si>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</si>
  <si>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</si>
  <si>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</si>
  <si>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</si>
  <si>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</si>
  <si>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</si>
  <si>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</si>
  <si>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</si>
  <si>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</si>
  <si>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</si>
  <si>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</si>
  <si>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</si>
  <si>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</si>
  <si>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</si>
  <si>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</si>
  <si>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</si>
  <si>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</si>
  <si>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</si>
  <si>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</si>
  <si>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</si>
  <si>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</si>
  <si>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</si>
  <si>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</si>
  <si>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</si>
  <si>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</si>
  <si>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</si>
  <si>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</si>
  <si>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</si>
  <si>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</si>
  <si>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</si>
  <si>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</si>
  <si>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</si>
  <si>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</si>
  <si>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</si>
  <si>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</si>
  <si>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</si>
  <si>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</si>
  <si>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</si>
  <si>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</si>
  <si>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</si>
  <si>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</si>
  <si>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</si>
  <si>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</si>
  <si>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</si>
  <si>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</si>
  <si>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</si>
  <si>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</si>
  <si>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</si>
  <si>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</si>
  <si>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</si>
  <si>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</si>
  <si>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</si>
  <si>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</si>
  <si>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</si>
  <si>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</si>
  <si>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</si>
  <si>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</si>
  <si>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</si>
  <si>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</si>
  <si>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</si>
  <si>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</si>
  <si>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</si>
  <si>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</si>
  <si>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</si>
  <si>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</si>
  <si>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</si>
  <si>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</si>
  <si>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</si>
  <si>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</si>
  <si>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</si>
  <si>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</si>
  <si>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</si>
  <si>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</si>
  <si>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</si>
  <si>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</si>
  <si>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</si>
  <si>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</si>
  <si>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</si>
  <si>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</si>
  <si>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</si>
  <si>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</si>
  <si>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</si>
  <si>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</si>
  <si>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</si>
  <si>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</si>
  <si>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</si>
  <si>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</si>
  <si>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</si>
  <si>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</si>
  <si>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</si>
  <si>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</si>
  <si>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</si>
  <si>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</si>
  <si>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</si>
  <si>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</si>
  <si>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</si>
  <si>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</si>
  <si>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</si>
  <si>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</si>
  <si>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</si>
  <si>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</si>
  <si>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</si>
  <si>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</si>
  <si>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</si>
  <si>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</si>
  <si>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</si>
  <si>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</si>
  <si>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</si>
  <si>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</si>
  <si>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</si>
  <si>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</si>
  <si>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</si>
  <si>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</si>
  <si>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</si>
  <si>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</si>
  <si>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</si>
  <si>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</si>
  <si>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</si>
  <si>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</si>
  <si>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</si>
  <si>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</si>
  <si>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</si>
  <si>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</si>
  <si>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</si>
  <si>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</si>
  <si>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</si>
  <si>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</si>
  <si>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</si>
  <si>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</si>
  <si>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</si>
  <si>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</si>
  <si>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</si>
  <si>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</si>
  <si>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</si>
  <si>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</si>
  <si>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</si>
  <si>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</si>
  <si>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</si>
  <si>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</si>
  <si>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</si>
  <si>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</si>
  <si>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</si>
  <si>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</si>
  <si>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</si>
  <si>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</si>
  <si>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</si>
  <si>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</si>
  <si>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</si>
  <si>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</si>
  <si>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</si>
  <si>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</si>
  <si>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</si>
  <si>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</si>
  <si>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</si>
  <si>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</si>
  <si>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</si>
  <si>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</si>
  <si>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</si>
  <si>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</si>
  <si>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</si>
  <si>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</si>
  <si>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</si>
  <si>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</si>
  <si>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</si>
  <si>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</si>
  <si>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</si>
  <si>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</si>
  <si>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</si>
  <si>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</si>
  <si>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</si>
  <si>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</si>
  <si>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</si>
  <si>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</si>
  <si>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</si>
  <si>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</si>
  <si>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</si>
  <si>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</si>
  <si>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</si>
  <si>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</si>
  <si>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</si>
  <si>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</si>
  <si>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</si>
  <si>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</si>
  <si>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</si>
  <si>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</si>
  <si>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</si>
  <si>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</si>
  <si>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</si>
  <si>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</si>
  <si>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</si>
  <si>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</si>
  <si>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</si>
  <si>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</si>
  <si>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</si>
  <si>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</si>
  <si>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</si>
  <si>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</si>
  <si>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</si>
  <si>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</si>
  <si>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</si>
  <si>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</si>
  <si>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</si>
  <si>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</si>
  <si>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</si>
  <si>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</si>
  <si>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</si>
  <si>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</si>
  <si>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</si>
  <si>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</si>
  <si>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</si>
  <si>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</si>
  <si>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</si>
  <si>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</si>
  <si>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</si>
  <si>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</si>
  <si>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</si>
  <si>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</si>
  <si>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</si>
  <si>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</si>
  <si>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</si>
  <si>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</si>
  <si>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</si>
  <si>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</si>
  <si>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</si>
  <si>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</si>
  <si>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</si>
  <si>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</si>
  <si>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</si>
  <si>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</si>
  <si>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</si>
  <si>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</si>
  <si>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</si>
  <si>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</si>
  <si>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</si>
  <si>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</si>
  <si>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</si>
  <si>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</si>
  <si>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</si>
  <si>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</si>
  <si>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</si>
  <si>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</si>
  <si>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</si>
  <si>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</si>
  <si>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</si>
  <si>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</si>
  <si>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</si>
  <si>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</si>
  <si>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</si>
  <si>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</si>
  <si>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</si>
  <si>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</si>
  <si>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</si>
  <si>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</si>
  <si>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</si>
  <si>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</si>
  <si>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</si>
  <si>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</si>
  <si>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</si>
  <si>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</si>
  <si>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</si>
  <si>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</si>
  <si>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</si>
  <si>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</si>
  <si>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</si>
  <si>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</si>
  <si>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</si>
  <si>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</si>
  <si>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</si>
  <si>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</si>
  <si>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</si>
  <si>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</si>
  <si>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</si>
  <si>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</si>
  <si>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</si>
  <si>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</si>
  <si>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</si>
  <si>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</si>
  <si>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</si>
  <si>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</si>
  <si>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</si>
  <si>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</si>
  <si>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</si>
  <si>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</si>
  <si>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</si>
  <si>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</si>
  <si>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</si>
  <si>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</si>
  <si>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</si>
  <si>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</si>
  <si>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</si>
  <si>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</si>
  <si>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</si>
  <si>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</si>
  <si>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</si>
  <si>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</si>
  <si>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</si>
  <si>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</si>
  <si>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</si>
  <si>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</si>
  <si>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</si>
  <si>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</si>
  <si>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</si>
  <si>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</si>
  <si>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</si>
  <si>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</si>
  <si>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</si>
  <si>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</si>
  <si>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</si>
  <si>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</si>
  <si>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</si>
  <si>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</si>
  <si>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</si>
  <si>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</si>
  <si>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</si>
  <si>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</si>
  <si>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</si>
  <si>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</si>
  <si>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</si>
  <si>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</si>
  <si>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</si>
  <si>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</si>
  <si>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</si>
  <si>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</si>
  <si>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</si>
  <si>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</si>
  <si>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</si>
  <si>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</si>
  <si>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</si>
  <si>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</si>
  <si>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</si>
  <si>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</si>
  <si>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</si>
  <si>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</si>
  <si>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</si>
  <si>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</si>
  <si>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</si>
  <si>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</si>
  <si>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</si>
  <si>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</si>
  <si>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</si>
  <si>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</si>
  <si>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</si>
  <si>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</si>
  <si>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</si>
  <si>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</si>
  <si>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</si>
  <si>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</si>
  <si>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</si>
  <si>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</si>
  <si>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</si>
  <si>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</si>
  <si>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</si>
  <si>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</si>
  <si>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</si>
  <si>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</si>
  <si>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</si>
  <si>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</si>
  <si>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</si>
  <si>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</si>
  <si>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</si>
  <si>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</si>
  <si>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</si>
  <si>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</si>
  <si>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</si>
  <si>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</si>
  <si>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</si>
  <si>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</si>
  <si>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</si>
  <si>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</si>
  <si>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</si>
  <si>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</si>
  <si>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</si>
  <si>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</si>
  <si>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</si>
  <si>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</si>
  <si>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</si>
  <si>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</si>
  <si>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</si>
  <si>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</si>
  <si>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</si>
  <si>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</si>
  <si>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</si>
  <si>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</si>
  <si>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</si>
  <si>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</si>
  <si>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</si>
  <si>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</si>
  <si>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</si>
  <si>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</si>
  <si>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</si>
  <si>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</si>
  <si>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</si>
  <si>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</si>
  <si>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</si>
  <si>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</si>
  <si>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</si>
  <si>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</si>
  <si>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</si>
  <si>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</si>
  <si>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</si>
  <si>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</si>
  <si>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</si>
  <si>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</si>
  <si>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</si>
  <si>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</si>
  <si>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</si>
  <si>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</si>
  <si>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</si>
  <si>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</si>
  <si>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</si>
  <si>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</si>
  <si>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</si>
  <si>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</si>
  <si>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</si>
  <si>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</si>
  <si>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</si>
  <si>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</si>
  <si>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</si>
  <si>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</si>
  <si>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</si>
  <si>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</si>
  <si>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</si>
  <si>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</si>
  <si>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</si>
  <si>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</si>
  <si>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</si>
  <si>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</si>
  <si>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</si>
  <si>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</si>
  <si>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</si>
  <si>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</si>
  <si>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</si>
  <si>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</si>
  <si>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</si>
  <si>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</si>
  <si>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</si>
  <si>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</si>
  <si>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</si>
  <si>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</si>
  <si>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</si>
  <si>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</si>
  <si>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</si>
  <si>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</si>
  <si>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</si>
  <si>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</si>
  <si>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</si>
  <si>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</si>
  <si>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</si>
  <si>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</si>
  <si>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</si>
  <si>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</si>
  <si>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</si>
  <si>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</si>
  <si>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</si>
  <si>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</si>
  <si>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</si>
  <si>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</si>
  <si>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</si>
  <si>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</si>
  <si>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</si>
  <si>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</si>
  <si>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</si>
  <si>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</si>
  <si>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</si>
  <si>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</si>
  <si>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</si>
  <si>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</si>
  <si>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</si>
  <si>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</si>
  <si>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</si>
  <si>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</si>
  <si>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</si>
  <si>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</si>
  <si>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</si>
  <si>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</si>
  <si>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</si>
  <si>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</si>
  <si>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</si>
  <si>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</si>
  <si>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</si>
  <si>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</si>
  <si>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</si>
  <si>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</si>
  <si>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</si>
  <si>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</si>
  <si>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</si>
  <si>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</si>
  <si>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</si>
  <si>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</si>
  <si>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</si>
  <si>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</si>
  <si>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</si>
  <si>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</si>
  <si>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</si>
  <si>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</si>
  <si>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</si>
  <si>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</si>
  <si>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</si>
  <si>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</si>
  <si>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</si>
  <si>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</si>
  <si>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</si>
  <si>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</si>
  <si>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</si>
  <si>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</si>
  <si>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</si>
  <si>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</si>
  <si>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</si>
  <si>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</si>
  <si>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</si>
  <si>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</si>
  <si>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</si>
  <si>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</si>
  <si>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</si>
  <si>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</si>
  <si>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</si>
  <si>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</si>
  <si>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</si>
  <si>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</si>
  <si>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</si>
  <si>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</si>
  <si>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</si>
  <si>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</si>
  <si>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</si>
  <si>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</si>
  <si>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</si>
  <si>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</si>
  <si>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</si>
  <si>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</si>
  <si>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</si>
  <si>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</si>
  <si>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</si>
  <si>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</si>
  <si>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</si>
  <si>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</si>
  <si>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</si>
  <si>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</si>
  <si>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</si>
  <si>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</si>
  <si>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</si>
  <si>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</si>
  <si>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</si>
  <si>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</si>
  <si>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</si>
  <si>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</si>
  <si>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</si>
  <si>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</si>
  <si>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</si>
  <si>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</si>
  <si>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</si>
  <si>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</si>
  <si>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</si>
  <si>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</si>
  <si>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</si>
  <si>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</si>
  <si>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</si>
  <si>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</si>
  <si>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</si>
  <si>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</si>
  <si>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</si>
  <si>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</si>
  <si>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</si>
  <si>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</si>
  <si>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</si>
  <si>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</si>
  <si>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</si>
  <si>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</si>
  <si>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</si>
  <si>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</si>
  <si>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</si>
  <si>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</si>
  <si>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</si>
  <si>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</si>
  <si>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</si>
  <si>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</si>
  <si>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</si>
  <si>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</si>
  <si>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</si>
  <si>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</si>
  <si>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</si>
  <si>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</si>
  <si>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</si>
  <si>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</si>
  <si>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</si>
  <si>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</si>
  <si>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</si>
  <si>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</si>
  <si>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</si>
  <si>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</si>
  <si>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</si>
  <si>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</si>
  <si>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</si>
  <si>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</si>
  <si>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</si>
  <si>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</si>
  <si>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</si>
  <si>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</si>
  <si>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</si>
  <si>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</si>
  <si>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</si>
  <si>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</si>
  <si>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</si>
  <si>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</si>
  <si>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</si>
  <si>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</si>
  <si>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</si>
  <si>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</si>
  <si>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</si>
  <si>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</si>
  <si>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</si>
  <si>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</si>
  <si>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</si>
  <si>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</si>
  <si>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</si>
  <si>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</si>
  <si>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</si>
  <si>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</si>
  <si>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</si>
  <si>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</si>
  <si>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</si>
  <si>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</si>
  <si>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</si>
  <si>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</si>
  <si>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</si>
  <si>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</si>
  <si>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</si>
  <si>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</si>
  <si>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</si>
  <si>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</si>
  <si>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</si>
  <si>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</si>
  <si>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</si>
  <si>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</si>
  <si>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</si>
  <si>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</si>
  <si>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</si>
  <si>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</si>
  <si>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</si>
  <si>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</si>
  <si>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</si>
  <si>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</si>
  <si>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</si>
  <si>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</si>
  <si>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</si>
  <si>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</si>
  <si>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</si>
  <si>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</si>
  <si>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</si>
  <si>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</si>
  <si>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</si>
  <si>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</si>
  <si>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</si>
  <si>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</si>
  <si>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</si>
  <si>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</si>
  <si>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</si>
  <si>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</si>
  <si>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</si>
  <si>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</si>
  <si>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</si>
  <si>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</si>
  <si>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</si>
  <si>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</si>
  <si>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</si>
  <si>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</si>
  <si>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</si>
  <si>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</si>
  <si>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</si>
  <si>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</si>
  <si>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</si>
  <si>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</si>
  <si>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</si>
  <si>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</si>
  <si>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</si>
  <si>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</si>
  <si>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</si>
  <si>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</si>
  <si>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</si>
  <si>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</si>
  <si>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</si>
  <si>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</si>
  <si>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</si>
  <si>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</si>
  <si>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</si>
  <si>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</si>
  <si>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</si>
  <si>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</si>
  <si>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</si>
  <si>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</si>
  <si>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</si>
  <si>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</si>
  <si>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</si>
  <si>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</si>
  <si>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</si>
  <si>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</si>
  <si>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</si>
  <si>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</si>
  <si>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</si>
  <si>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</si>
  <si>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</si>
  <si>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</si>
  <si>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</si>
  <si>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</si>
  <si>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</si>
  <si>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</si>
  <si>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</si>
  <si>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</si>
  <si>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</si>
  <si>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</si>
  <si>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</si>
  <si>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</si>
  <si>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</si>
  <si>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</si>
  <si>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</si>
  <si>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</si>
  <si>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</si>
  <si>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</si>
  <si>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</si>
  <si>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</si>
  <si>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</si>
  <si>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</si>
  <si>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</si>
  <si>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</si>
  <si>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</si>
  <si>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</si>
  <si>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</si>
  <si>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</si>
  <si>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</si>
  <si>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</si>
  <si>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</si>
  <si>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</si>
  <si>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</si>
  <si>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</si>
  <si>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</si>
  <si>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</si>
  <si>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</si>
  <si>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</si>
  <si>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</si>
  <si>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</si>
  <si>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</si>
  <si>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</si>
  <si>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</si>
  <si>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</si>
  <si>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</si>
  <si>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</si>
  <si>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</si>
  <si>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</si>
  <si>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</si>
  <si>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</si>
  <si>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</si>
  <si>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</si>
  <si>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</si>
  <si>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</si>
  <si>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</si>
  <si>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</si>
  <si>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</si>
  <si>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</si>
  <si>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</si>
  <si>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</si>
  <si>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</si>
  <si>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</si>
  <si>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</si>
  <si>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</si>
  <si>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</si>
  <si>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</si>
  <si>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</si>
  <si>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</si>
  <si>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</si>
  <si>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</si>
  <si>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</si>
  <si>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</si>
  <si>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</si>
  <si>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</si>
  <si>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</si>
  <si>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</si>
  <si>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</si>
  <si>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</si>
  <si>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</si>
  <si>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</si>
  <si>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</si>
  <si>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</si>
  <si>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</si>
  <si>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</si>
  <si>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</si>
  <si>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</si>
  <si>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</si>
  <si>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</si>
  <si>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</si>
  <si>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</si>
  <si>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</si>
  <si>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</si>
  <si>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</si>
  <si>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</si>
  <si>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</si>
  <si>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</si>
  <si>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</si>
  <si>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</si>
  <si>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</si>
  <si>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</si>
  <si>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</si>
  <si>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</si>
  <si>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</si>
  <si>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</si>
  <si>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</si>
  <si>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</si>
  <si>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</si>
  <si>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</si>
  <si>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</si>
  <si>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</si>
  <si>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</si>
  <si>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</si>
  <si>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</si>
  <si>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</si>
  <si>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</si>
  <si>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</si>
  <si>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</si>
  <si>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</si>
  <si>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</si>
  <si>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</si>
  <si>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</si>
  <si>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</si>
  <si>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</si>
  <si>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</si>
  <si>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</si>
  <si>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</si>
  <si>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</si>
  <si>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</si>
  <si>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</si>
  <si>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</si>
  <si>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</si>
  <si>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</si>
  <si>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</si>
  <si>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</si>
  <si>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</si>
  <si>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</si>
  <si>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</si>
  <si>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</si>
  <si>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</si>
  <si>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</si>
  <si>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</si>
  <si>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</si>
  <si>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</si>
  <si>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</si>
  <si>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</si>
  <si>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</si>
  <si>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</si>
  <si>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</si>
  <si>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</si>
  <si>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</si>
  <si>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</si>
  <si>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</si>
  <si>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</si>
  <si>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</si>
  <si>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</si>
  <si>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</si>
  <si>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</si>
  <si>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</si>
  <si>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</si>
  <si>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</si>
  <si>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</si>
  <si>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</si>
  <si>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</si>
  <si>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</si>
  <si>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</si>
  <si>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</si>
  <si>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</si>
  <si>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</si>
  <si>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</si>
  <si>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</si>
  <si>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</si>
  <si>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</si>
  <si>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</si>
  <si>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</si>
  <si>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</si>
  <si>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</si>
  <si>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</si>
  <si>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</si>
  <si>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</si>
  <si>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</si>
  <si>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</si>
  <si>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</si>
  <si>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</si>
  <si>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ĐURĐEVAC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</si>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</sst>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14991133.289999999</v>
      </c>
      <c r="D2" s="7">
        <f>'PR-RAS'!E6</f>
        <v>19757327.109999999</v>
      </c>
      <c r="E2" s="7">
        <v>0</v>
      </c>
      <c r="F2" s="7">
        <v>0</v>
      </c>
      <c r="G2" s="8">
        <f t="shared" ref="G2:G274" si="0">(B2/1000)*(C2*1+D2*2)</f>
        <v>54505.787510000002</v>
      </c>
      <c r="H2" s="8">
        <f t="shared" ref="H2:H274" si="1">ABS(C2-ROUND(C2,0))+ABS(D2-ROUND(D2,0))</f>
        <v>0.39999999850988388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2947937.08</v>
      </c>
      <c r="D3" s="2">
        <f>'PR-RAS'!E7</f>
        <v>3405286.5599999996</v>
      </c>
      <c r="E3" s="2">
        <v>0</v>
      </c>
      <c r="F3" s="2">
        <v>0</v>
      </c>
      <c r="G3" s="3">
        <f t="shared" si="0"/>
        <v>19517.020399999998</v>
      </c>
      <c r="H3" s="3">
        <f t="shared" si="1"/>
        <v>0.52000000048428774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2745023.23</v>
      </c>
      <c r="D4" s="2">
        <f>'PR-RAS'!E8</f>
        <v>3159425.9299999997</v>
      </c>
      <c r="E4" s="2">
        <v>0</v>
      </c>
      <c r="F4" s="2">
        <v>0</v>
      </c>
      <c r="G4" s="3">
        <f t="shared" si="0"/>
        <v>27191.62527</v>
      </c>
      <c r="H4" s="3">
        <f t="shared" si="1"/>
        <v>0.30000000027939677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2540165.7400000002</v>
      </c>
      <c r="D5" s="2">
        <f>'PR-RAS'!E9</f>
        <v>3072752.65</v>
      </c>
      <c r="E5" s="2">
        <v>0</v>
      </c>
      <c r="F5" s="2">
        <v>0</v>
      </c>
      <c r="G5" s="3">
        <f t="shared" si="0"/>
        <v>34742.684159999997</v>
      </c>
      <c r="H5" s="3">
        <f t="shared" si="1"/>
        <v>0.60999999986961484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243431.83</v>
      </c>
      <c r="D6" s="2">
        <f>'PR-RAS'!E10</f>
        <v>256898.57</v>
      </c>
      <c r="E6" s="2">
        <v>0</v>
      </c>
      <c r="F6" s="2">
        <v>0</v>
      </c>
      <c r="G6" s="3">
        <f t="shared" si="0"/>
        <v>3786.1448500000001</v>
      </c>
      <c r="H6" s="3">
        <f t="shared" si="1"/>
        <v>0.60000000000582077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234529.57</v>
      </c>
      <c r="D7" s="2">
        <f>'PR-RAS'!E11</f>
        <v>208261.2</v>
      </c>
      <c r="E7" s="2">
        <v>0</v>
      </c>
      <c r="F7" s="2">
        <v>0</v>
      </c>
      <c r="G7" s="3">
        <f t="shared" si="0"/>
        <v>3906.3118199999999</v>
      </c>
      <c r="H7" s="3">
        <f t="shared" si="1"/>
        <v>0.63000000000465661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16527.509999999998</v>
      </c>
      <c r="D8" s="2">
        <f>'PR-RAS'!E12</f>
        <v>16004.67</v>
      </c>
      <c r="E8" s="2">
        <v>0</v>
      </c>
      <c r="F8" s="2">
        <v>0</v>
      </c>
      <c r="G8" s="3">
        <f t="shared" si="0"/>
        <v>339.75794999999999</v>
      </c>
      <c r="H8" s="3">
        <f t="shared" si="1"/>
        <v>0.82000000000152795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289631.42</v>
      </c>
      <c r="D11" s="2">
        <f>'PR-RAS'!E15</f>
        <v>394491.16</v>
      </c>
      <c r="E11" s="2">
        <v>0</v>
      </c>
      <c r="F11" s="2">
        <v>0</v>
      </c>
      <c r="G11" s="3">
        <f t="shared" si="0"/>
        <v>10786.1374</v>
      </c>
      <c r="H11" s="3">
        <f t="shared" si="1"/>
        <v>0.57999999995809048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176530.51</v>
      </c>
      <c r="D19" s="2">
        <f>'PR-RAS'!E23</f>
        <v>214507.12</v>
      </c>
      <c r="E19" s="2">
        <v>0</v>
      </c>
      <c r="F19" s="2">
        <v>0</v>
      </c>
      <c r="G19" s="3">
        <f t="shared" si="0"/>
        <v>10899.805499999999</v>
      </c>
      <c r="H19" s="3">
        <f t="shared" si="1"/>
        <v>0.60999999998603016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6338.94</v>
      </c>
      <c r="D20" s="2">
        <f>'PR-RAS'!E24</f>
        <v>23340.54</v>
      </c>
      <c r="E20" s="2">
        <v>0</v>
      </c>
      <c r="F20" s="2">
        <v>0</v>
      </c>
      <c r="G20" s="3">
        <f t="shared" si="0"/>
        <v>1007.3803800000001</v>
      </c>
      <c r="H20" s="3">
        <f t="shared" si="1"/>
        <v>0.51999999999952706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170191.57</v>
      </c>
      <c r="D23" s="2">
        <f>'PR-RAS'!E27</f>
        <v>191166.58</v>
      </c>
      <c r="E23" s="2">
        <v>0</v>
      </c>
      <c r="F23" s="2">
        <v>0</v>
      </c>
      <c r="G23" s="3">
        <f t="shared" si="0"/>
        <v>12155.544059999998</v>
      </c>
      <c r="H23" s="3">
        <f t="shared" si="1"/>
        <v>0.85000000000582077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26383.34</v>
      </c>
      <c r="D25" s="2">
        <f>'PR-RAS'!E29</f>
        <v>31353.51</v>
      </c>
      <c r="E25" s="2">
        <v>0</v>
      </c>
      <c r="F25" s="2">
        <v>0</v>
      </c>
      <c r="G25" s="3">
        <f t="shared" si="0"/>
        <v>2138.1686399999999</v>
      </c>
      <c r="H25" s="3">
        <f t="shared" si="1"/>
        <v>0.83000000000174623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26383.34</v>
      </c>
      <c r="D27" s="2">
        <f>'PR-RAS'!E31</f>
        <v>31353.51</v>
      </c>
      <c r="E27" s="2">
        <v>0</v>
      </c>
      <c r="F27" s="2">
        <v>0</v>
      </c>
      <c r="G27" s="3">
        <f t="shared" si="0"/>
        <v>2316.3493599999997</v>
      </c>
      <c r="H27" s="3">
        <f t="shared" si="1"/>
        <v>0.83000000000174623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9252114.9699999988</v>
      </c>
      <c r="D45" s="2">
        <f>'PR-RAS'!E49</f>
        <v>13421515.640000001</v>
      </c>
      <c r="E45" s="2">
        <v>0</v>
      </c>
      <c r="F45" s="2">
        <v>0</v>
      </c>
      <c r="G45" s="3">
        <f t="shared" si="0"/>
        <v>1588186.4349999998</v>
      </c>
      <c r="H45" s="3">
        <f t="shared" si="1"/>
        <v>0.39000000059604645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43802.12</v>
      </c>
      <c r="D49" s="2">
        <f>'PR-RAS'!E53</f>
        <v>18212.34</v>
      </c>
      <c r="E49" s="2">
        <v>0</v>
      </c>
      <c r="F49" s="2">
        <v>0</v>
      </c>
      <c r="G49" s="3">
        <f t="shared" si="0"/>
        <v>3850.8864000000003</v>
      </c>
      <c r="H49" s="3">
        <f t="shared" si="1"/>
        <v>0.46000000000276486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43802.12</v>
      </c>
      <c r="D52" s="2">
        <f>'PR-RAS'!E56</f>
        <v>18212.34</v>
      </c>
      <c r="E52" s="2">
        <v>0</v>
      </c>
      <c r="F52" s="2">
        <v>0</v>
      </c>
      <c r="G52" s="3">
        <f t="shared" si="0"/>
        <v>4091.5668000000001</v>
      </c>
      <c r="H52" s="3">
        <f t="shared" si="1"/>
        <v>0.46000000000276486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1985686.44</v>
      </c>
      <c r="D54" s="2">
        <f>'PR-RAS'!E58</f>
        <v>2933294.43</v>
      </c>
      <c r="E54" s="2">
        <v>0</v>
      </c>
      <c r="F54" s="2">
        <v>0</v>
      </c>
      <c r="G54" s="3">
        <f t="shared" si="0"/>
        <v>416170.59090000001</v>
      </c>
      <c r="H54" s="3">
        <f t="shared" si="1"/>
        <v>0.87000000011175871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1302404.6100000001</v>
      </c>
      <c r="D55" s="2">
        <f>'PR-RAS'!E59</f>
        <v>275130.56</v>
      </c>
      <c r="E55" s="2">
        <v>0</v>
      </c>
      <c r="F55" s="2">
        <v>0</v>
      </c>
      <c r="G55" s="3">
        <f t="shared" si="0"/>
        <v>100043.94942</v>
      </c>
      <c r="H55" s="3">
        <f t="shared" si="1"/>
        <v>0.82999999989988282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683281.83</v>
      </c>
      <c r="D56" s="2">
        <f>'PR-RAS'!E60</f>
        <v>2658163.87</v>
      </c>
      <c r="E56" s="2">
        <v>0</v>
      </c>
      <c r="F56" s="2">
        <v>0</v>
      </c>
      <c r="G56" s="3">
        <f t="shared" si="0"/>
        <v>329978.52635</v>
      </c>
      <c r="H56" s="3">
        <f t="shared" si="1"/>
        <v>0.29999999993015081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182144.91999999998</v>
      </c>
      <c r="D57" s="2">
        <f>'PR-RAS'!E61</f>
        <v>348548.95999999996</v>
      </c>
      <c r="E57" s="2">
        <v>0</v>
      </c>
      <c r="F57" s="2">
        <v>0</v>
      </c>
      <c r="G57" s="3">
        <f t="shared" si="0"/>
        <v>49237.599039999994</v>
      </c>
      <c r="H57" s="3">
        <f t="shared" si="1"/>
        <v>0.12000000005355105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175307.87</v>
      </c>
      <c r="D58" s="2">
        <f>'PR-RAS'!E62</f>
        <v>190548.96</v>
      </c>
      <c r="E58" s="2">
        <v>0</v>
      </c>
      <c r="F58" s="2">
        <v>0</v>
      </c>
      <c r="G58" s="3">
        <f t="shared" si="0"/>
        <v>31715.130030000004</v>
      </c>
      <c r="H58" s="3">
        <f t="shared" si="1"/>
        <v>0.17000000001280569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6837.05</v>
      </c>
      <c r="D59" s="2">
        <f>'PR-RAS'!E63</f>
        <v>158000</v>
      </c>
      <c r="E59" s="2">
        <v>0</v>
      </c>
      <c r="F59" s="2">
        <v>0</v>
      </c>
      <c r="G59" s="3">
        <f t="shared" si="0"/>
        <v>18724.548900000002</v>
      </c>
      <c r="H59" s="3">
        <f t="shared" si="1"/>
        <v>5.0000000000181899E-2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490308.32</v>
      </c>
      <c r="D60" s="2">
        <f>'PR-RAS'!E64</f>
        <v>1638857.2999999998</v>
      </c>
      <c r="E60" s="2">
        <v>0</v>
      </c>
      <c r="F60" s="2">
        <v>0</v>
      </c>
      <c r="G60" s="3">
        <f t="shared" si="0"/>
        <v>222313.35227999996</v>
      </c>
      <c r="H60" s="3">
        <f t="shared" si="1"/>
        <v>0.6199999998207204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443471.44</v>
      </c>
      <c r="D61" s="2">
        <f>'PR-RAS'!E65</f>
        <v>484620.4</v>
      </c>
      <c r="E61" s="2">
        <v>0</v>
      </c>
      <c r="F61" s="2">
        <v>0</v>
      </c>
      <c r="G61" s="3">
        <f t="shared" si="0"/>
        <v>84762.734400000001</v>
      </c>
      <c r="H61" s="3">
        <f t="shared" si="1"/>
        <v>0.84000000002561137</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46836.88</v>
      </c>
      <c r="D62" s="2">
        <f>'PR-RAS'!E66</f>
        <v>45492</v>
      </c>
      <c r="E62" s="2">
        <v>0</v>
      </c>
      <c r="F62" s="2">
        <v>0</v>
      </c>
      <c r="G62" s="3">
        <f t="shared" si="0"/>
        <v>8407.0736799999995</v>
      </c>
      <c r="H62" s="3">
        <f t="shared" si="1"/>
        <v>0.12000000000261934</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1108744.8999999999</v>
      </c>
      <c r="E63" s="2">
        <v>0</v>
      </c>
      <c r="F63" s="2">
        <v>0</v>
      </c>
      <c r="G63" s="3">
        <f>(B63/1000)*(C63*1+D63*2)</f>
        <v>137484.3676</v>
      </c>
      <c r="H63" s="3">
        <f>ABS(C63-ROUND(C63,0))+ABS(D63-ROUND(D63,0))</f>
        <v>0.10000000009313226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2987191.54</v>
      </c>
      <c r="D64" s="2">
        <f>'PR-RAS'!E68</f>
        <v>3063513.72</v>
      </c>
      <c r="E64" s="2">
        <v>0</v>
      </c>
      <c r="F64" s="2">
        <v>0</v>
      </c>
      <c r="G64" s="3">
        <f t="shared" si="0"/>
        <v>574195.79574000009</v>
      </c>
      <c r="H64" s="3">
        <f t="shared" si="1"/>
        <v>0.73999999975785613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2843435.4</v>
      </c>
      <c r="D65" s="2">
        <f>'PR-RAS'!E69</f>
        <v>3003309.98</v>
      </c>
      <c r="E65" s="2">
        <v>0</v>
      </c>
      <c r="F65" s="2">
        <v>0</v>
      </c>
      <c r="G65" s="3">
        <f t="shared" si="0"/>
        <v>566403.54304000002</v>
      </c>
      <c r="H65" s="3">
        <f t="shared" si="1"/>
        <v>0.41999999992549419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143756.14000000001</v>
      </c>
      <c r="D66" s="2">
        <f>'PR-RAS'!E70</f>
        <v>60203.74</v>
      </c>
      <c r="E66" s="2">
        <v>0</v>
      </c>
      <c r="F66" s="2">
        <v>0</v>
      </c>
      <c r="G66" s="3">
        <f t="shared" si="0"/>
        <v>17170.635300000002</v>
      </c>
      <c r="H66" s="3">
        <f t="shared" si="1"/>
        <v>0.40000000001600711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3562981.63</v>
      </c>
      <c r="D70" s="2">
        <f>'PR-RAS'!E74</f>
        <v>5419088.8900000006</v>
      </c>
      <c r="E70" s="2">
        <v>0</v>
      </c>
      <c r="F70" s="2">
        <v>0</v>
      </c>
      <c r="G70" s="3">
        <f t="shared" si="0"/>
        <v>993679.99929000007</v>
      </c>
      <c r="H70" s="3">
        <f t="shared" si="1"/>
        <v>0.47999999951571226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734293.71</v>
      </c>
      <c r="D71" s="2">
        <f>'PR-RAS'!E75</f>
        <v>439524.52</v>
      </c>
      <c r="E71" s="2">
        <v>0</v>
      </c>
      <c r="F71" s="2">
        <v>0</v>
      </c>
      <c r="G71" s="3">
        <f t="shared" si="0"/>
        <v>112933.99250000001</v>
      </c>
      <c r="H71" s="3">
        <f t="shared" si="1"/>
        <v>0.77000000001862645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2828687.92</v>
      </c>
      <c r="D72" s="2">
        <f>'PR-RAS'!E76</f>
        <v>4979564.37</v>
      </c>
      <c r="E72" s="2">
        <v>0</v>
      </c>
      <c r="F72" s="2">
        <v>0</v>
      </c>
      <c r="G72" s="3">
        <f t="shared" si="0"/>
        <v>907934.98285999987</v>
      </c>
      <c r="H72" s="3">
        <f t="shared" si="1"/>
        <v>0.45000000018626451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711475.80999999994</v>
      </c>
      <c r="D78" s="2">
        <f>'PR-RAS'!E82</f>
        <v>761293.37999999989</v>
      </c>
      <c r="E78" s="2">
        <v>0</v>
      </c>
      <c r="F78" s="2">
        <v>0</v>
      </c>
      <c r="G78" s="3">
        <f t="shared" si="0"/>
        <v>172022.81788999998</v>
      </c>
      <c r="H78" s="3">
        <f t="shared" si="1"/>
        <v>0.56999999994877726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159.24</v>
      </c>
      <c r="D79" s="2">
        <f>'PR-RAS'!E83</f>
        <v>631.59</v>
      </c>
      <c r="E79" s="2">
        <v>0</v>
      </c>
      <c r="F79" s="2">
        <v>0</v>
      </c>
      <c r="G79" s="3">
        <f t="shared" si="0"/>
        <v>110.94876000000001</v>
      </c>
      <c r="H79" s="3">
        <f t="shared" si="1"/>
        <v>0.64999999999997726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159.24</v>
      </c>
      <c r="D82" s="2">
        <f>'PR-RAS'!E86</f>
        <v>631.59</v>
      </c>
      <c r="E82" s="2">
        <v>0</v>
      </c>
      <c r="F82" s="2">
        <v>0</v>
      </c>
      <c r="G82" s="3">
        <f t="shared" si="0"/>
        <v>115.21602000000001</v>
      </c>
      <c r="H82" s="3">
        <f t="shared" si="1"/>
        <v>0.64999999999997726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711316.57</v>
      </c>
      <c r="D87" s="2">
        <f>'PR-RAS'!E91</f>
        <v>760661.78999999992</v>
      </c>
      <c r="E87" s="2">
        <v>0</v>
      </c>
      <c r="F87" s="2">
        <v>0</v>
      </c>
      <c r="G87" s="3">
        <f t="shared" si="0"/>
        <v>192007.05289999998</v>
      </c>
      <c r="H87" s="3">
        <f t="shared" si="1"/>
        <v>0.64000000013038516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5600.58</v>
      </c>
      <c r="D88" s="2">
        <f>'PR-RAS'!E92</f>
        <v>8484</v>
      </c>
      <c r="E88" s="2">
        <v>0</v>
      </c>
      <c r="F88" s="2">
        <v>0</v>
      </c>
      <c r="G88" s="3">
        <f t="shared" si="0"/>
        <v>1963.4664600000001</v>
      </c>
      <c r="H88" s="3">
        <f t="shared" si="1"/>
        <v>0.42000000000007276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26776.75</v>
      </c>
      <c r="D89" s="2">
        <f>'PR-RAS'!E93</f>
        <v>28827.34</v>
      </c>
      <c r="E89" s="2">
        <v>0</v>
      </c>
      <c r="F89" s="2">
        <v>0</v>
      </c>
      <c r="G89" s="3">
        <f t="shared" si="0"/>
        <v>7429.9658399999989</v>
      </c>
      <c r="H89" s="3">
        <f t="shared" si="1"/>
        <v>0.59000000000014552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678833.49</v>
      </c>
      <c r="D90" s="2">
        <f>'PR-RAS'!E94</f>
        <v>722055.86</v>
      </c>
      <c r="E90" s="2">
        <v>0</v>
      </c>
      <c r="F90" s="2">
        <v>0</v>
      </c>
      <c r="G90" s="3">
        <f t="shared" si="0"/>
        <v>188942.12368999998</v>
      </c>
      <c r="H90" s="3">
        <f t="shared" si="1"/>
        <v>0.63000000000465661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1294.5899999999999</v>
      </c>
      <c r="E91" s="2">
        <v>0</v>
      </c>
      <c r="F91" s="2">
        <v>0</v>
      </c>
      <c r="G91" s="3">
        <f t="shared" si="0"/>
        <v>233.02619999999999</v>
      </c>
      <c r="H91" s="3">
        <f t="shared" si="1"/>
        <v>0.41000000000008185</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105.75</v>
      </c>
      <c r="D93" s="2">
        <f>'PR-RAS'!E97</f>
        <v>0</v>
      </c>
      <c r="E93" s="2">
        <v>0</v>
      </c>
      <c r="F93" s="2">
        <v>0</v>
      </c>
      <c r="G93" s="3">
        <f t="shared" si="0"/>
        <v>9.7289999999999992</v>
      </c>
      <c r="H93" s="3">
        <f t="shared" si="1"/>
        <v>0.25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1341926.32</v>
      </c>
      <c r="D102" s="2">
        <f>'PR-RAS'!E106</f>
        <v>1470579.6800000002</v>
      </c>
      <c r="E102" s="2">
        <v>0</v>
      </c>
      <c r="F102" s="2">
        <v>0</v>
      </c>
      <c r="G102" s="3">
        <f t="shared" si="0"/>
        <v>432591.6536800001</v>
      </c>
      <c r="H102" s="3">
        <f t="shared" si="1"/>
        <v>0.63999999989755452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3907.0200000000004</v>
      </c>
      <c r="D103" s="2">
        <f>'PR-RAS'!E107</f>
        <v>4217.57</v>
      </c>
      <c r="E103" s="2">
        <v>0</v>
      </c>
      <c r="F103" s="2">
        <v>0</v>
      </c>
      <c r="G103" s="3">
        <f t="shared" si="0"/>
        <v>1258.90032</v>
      </c>
      <c r="H103" s="3">
        <f t="shared" si="1"/>
        <v>0.4500000000007276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1595.49</v>
      </c>
      <c r="D106" s="2">
        <f>'PR-RAS'!E110</f>
        <v>1301.6400000000001</v>
      </c>
      <c r="E106" s="2">
        <v>0</v>
      </c>
      <c r="F106" s="2">
        <v>0</v>
      </c>
      <c r="G106" s="3">
        <f t="shared" si="0"/>
        <v>440.87085000000002</v>
      </c>
      <c r="H106" s="3">
        <f t="shared" si="1"/>
        <v>0.84999999999990905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2311.5300000000002</v>
      </c>
      <c r="D107" s="2">
        <f>'PR-RAS'!E111</f>
        <v>2915.93</v>
      </c>
      <c r="E107" s="2">
        <v>0</v>
      </c>
      <c r="F107" s="2">
        <v>0</v>
      </c>
      <c r="G107" s="3">
        <f t="shared" si="0"/>
        <v>863.19933999999989</v>
      </c>
      <c r="H107" s="3">
        <f t="shared" si="1"/>
        <v>0.53999999999996362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407816.39</v>
      </c>
      <c r="D108" s="2">
        <f>'PR-RAS'!E112</f>
        <v>504524.3</v>
      </c>
      <c r="E108" s="2">
        <v>0</v>
      </c>
      <c r="F108" s="2">
        <v>0</v>
      </c>
      <c r="G108" s="3">
        <f t="shared" si="0"/>
        <v>151604.55392999999</v>
      </c>
      <c r="H108" s="3">
        <f t="shared" si="1"/>
        <v>0.69000000000232831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3854.7</v>
      </c>
      <c r="D110" s="2">
        <f>'PR-RAS'!E114</f>
        <v>691.72</v>
      </c>
      <c r="E110" s="2">
        <v>0</v>
      </c>
      <c r="F110" s="2">
        <v>0</v>
      </c>
      <c r="G110" s="3">
        <f t="shared" si="0"/>
        <v>570.95725999999991</v>
      </c>
      <c r="H110" s="3">
        <f t="shared" si="1"/>
        <v>0.58000000000015461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110935.6</v>
      </c>
      <c r="D111" s="2">
        <f>'PR-RAS'!E115</f>
        <v>129042.47</v>
      </c>
      <c r="E111" s="2">
        <v>0</v>
      </c>
      <c r="F111" s="2">
        <v>0</v>
      </c>
      <c r="G111" s="3">
        <f t="shared" si="0"/>
        <v>40592.259400000003</v>
      </c>
      <c r="H111" s="3">
        <f t="shared" si="1"/>
        <v>0.86999999999534339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293026.09000000003</v>
      </c>
      <c r="D113" s="2">
        <f>'PR-RAS'!E117</f>
        <v>374790.11</v>
      </c>
      <c r="E113" s="2">
        <v>0</v>
      </c>
      <c r="F113" s="2">
        <v>0</v>
      </c>
      <c r="G113" s="3">
        <f t="shared" si="0"/>
        <v>116771.90672000001</v>
      </c>
      <c r="H113" s="3">
        <f t="shared" si="1"/>
        <v>0.20000000001164153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930202.91</v>
      </c>
      <c r="D116" s="2">
        <f>'PR-RAS'!E120</f>
        <v>961837.81</v>
      </c>
      <c r="E116" s="2">
        <v>0</v>
      </c>
      <c r="F116" s="2">
        <v>0</v>
      </c>
      <c r="G116" s="3">
        <f t="shared" si="0"/>
        <v>328196.03095000004</v>
      </c>
      <c r="H116" s="3">
        <f t="shared" si="1"/>
        <v>0.27999999991152436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43102.38</v>
      </c>
      <c r="D117" s="2">
        <f>'PR-RAS'!E121</f>
        <v>60165.54</v>
      </c>
      <c r="E117" s="2">
        <v>0</v>
      </c>
      <c r="F117" s="2">
        <v>0</v>
      </c>
      <c r="G117" s="3">
        <f t="shared" si="0"/>
        <v>18958.281360000001</v>
      </c>
      <c r="H117" s="3">
        <f t="shared" si="1"/>
        <v>0.83999999999650754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887100.53</v>
      </c>
      <c r="D118" s="2">
        <f>'PR-RAS'!E122</f>
        <v>901672.27</v>
      </c>
      <c r="E118" s="2">
        <v>0</v>
      </c>
      <c r="F118" s="2">
        <v>0</v>
      </c>
      <c r="G118" s="3">
        <f t="shared" si="0"/>
        <v>314782.07319000002</v>
      </c>
      <c r="H118" s="3">
        <f t="shared" si="1"/>
        <v>0.73999999999068677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684634.83000000007</v>
      </c>
      <c r="D121" s="2">
        <f>'PR-RAS'!E125</f>
        <v>694273.57000000007</v>
      </c>
      <c r="E121" s="2">
        <v>0</v>
      </c>
      <c r="F121" s="2">
        <v>0</v>
      </c>
      <c r="G121" s="3">
        <f t="shared" si="0"/>
        <v>248781.83640000003</v>
      </c>
      <c r="H121" s="3">
        <f t="shared" si="1"/>
        <v>0.59999999986030161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603462.93000000005</v>
      </c>
      <c r="D122" s="2">
        <f>'PR-RAS'!E126</f>
        <v>675940.60000000009</v>
      </c>
      <c r="E122" s="2">
        <v>0</v>
      </c>
      <c r="F122" s="2">
        <v>0</v>
      </c>
      <c r="G122" s="3">
        <f t="shared" si="0"/>
        <v>236596.63973000002</v>
      </c>
      <c r="H122" s="3">
        <f t="shared" si="1"/>
        <v>0.469999999855645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42252.26</v>
      </c>
      <c r="D123" s="2">
        <f>'PR-RAS'!E127</f>
        <v>41537.31</v>
      </c>
      <c r="E123" s="2">
        <v>0</v>
      </c>
      <c r="F123" s="2">
        <v>0</v>
      </c>
      <c r="G123" s="3">
        <f t="shared" si="0"/>
        <v>15289.879360000001</v>
      </c>
      <c r="H123" s="3">
        <f t="shared" si="1"/>
        <v>0.56999999999970896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561210.67000000004</v>
      </c>
      <c r="D124" s="2">
        <f>'PR-RAS'!E128</f>
        <v>634403.29</v>
      </c>
      <c r="E124" s="2">
        <v>0</v>
      </c>
      <c r="F124" s="2">
        <v>0</v>
      </c>
      <c r="G124" s="3">
        <f t="shared" si="0"/>
        <v>225092.12174999999</v>
      </c>
      <c r="H124" s="3">
        <f t="shared" si="1"/>
        <v>0.61999999999534339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81171.899999999994</v>
      </c>
      <c r="D125" s="2">
        <f>'PR-RAS'!E129</f>
        <v>18332.97</v>
      </c>
      <c r="E125" s="2">
        <v>0</v>
      </c>
      <c r="F125" s="2">
        <v>0</v>
      </c>
      <c r="G125" s="3">
        <f t="shared" si="0"/>
        <v>14611.892159999999</v>
      </c>
      <c r="H125" s="3">
        <f t="shared" si="1"/>
        <v>0.13000000000465661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1677.14</v>
      </c>
      <c r="D126" s="2">
        <f>'PR-RAS'!E130</f>
        <v>1334.56</v>
      </c>
      <c r="E126" s="2">
        <v>0</v>
      </c>
      <c r="F126" s="2">
        <v>0</v>
      </c>
      <c r="G126" s="3">
        <f t="shared" si="0"/>
        <v>543.28250000000003</v>
      </c>
      <c r="H126" s="3">
        <f t="shared" si="1"/>
        <v>0.58000000000015461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79494.759999999995</v>
      </c>
      <c r="D127" s="2">
        <f>'PR-RAS'!E131</f>
        <v>16998.41</v>
      </c>
      <c r="E127" s="2">
        <v>0</v>
      </c>
      <c r="F127" s="2">
        <v>0</v>
      </c>
      <c r="G127" s="3">
        <f t="shared" si="0"/>
        <v>14299.939079999998</v>
      </c>
      <c r="H127" s="3">
        <f t="shared" si="1"/>
        <v>0.65000000000509317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34500</v>
      </c>
      <c r="D130" s="2">
        <f>'PR-RAS'!E134</f>
        <v>0</v>
      </c>
      <c r="E130" s="2">
        <v>0</v>
      </c>
      <c r="F130" s="2">
        <v>0</v>
      </c>
      <c r="G130" s="3">
        <f t="shared" si="0"/>
        <v>4450.5</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34500</v>
      </c>
      <c r="D135" s="2">
        <f>'PR-RAS'!E139</f>
        <v>0</v>
      </c>
      <c r="E135" s="2">
        <v>0</v>
      </c>
      <c r="F135" s="2">
        <v>0</v>
      </c>
      <c r="G135" s="3">
        <f t="shared" si="0"/>
        <v>4623</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18544.28</v>
      </c>
      <c r="D136" s="2">
        <f>'PR-RAS'!E140</f>
        <v>4378.28</v>
      </c>
      <c r="E136" s="2">
        <v>0</v>
      </c>
      <c r="F136" s="2">
        <v>0</v>
      </c>
      <c r="G136" s="3">
        <f t="shared" si="0"/>
        <v>3685.6133999999997</v>
      </c>
      <c r="H136" s="3">
        <f t="shared" si="1"/>
        <v>0.55999999999858119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26.54</v>
      </c>
      <c r="E137" s="2">
        <v>0</v>
      </c>
      <c r="F137" s="2">
        <v>0</v>
      </c>
      <c r="G137" s="3">
        <f t="shared" si="0"/>
        <v>7.2188800000000004</v>
      </c>
      <c r="H137" s="3">
        <f t="shared" si="1"/>
        <v>0.46000000000000085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26.54</v>
      </c>
      <c r="E146" s="2">
        <v>0</v>
      </c>
      <c r="F146" s="2">
        <v>0</v>
      </c>
      <c r="G146" s="3">
        <f t="shared" si="0"/>
        <v>7.6965999999999992</v>
      </c>
      <c r="H146" s="3">
        <f t="shared" si="1"/>
        <v>0.46000000000000085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18544.28</v>
      </c>
      <c r="D147" s="2">
        <f>'PR-RAS'!E151</f>
        <v>4351.74</v>
      </c>
      <c r="E147" s="2">
        <v>0</v>
      </c>
      <c r="F147" s="2">
        <v>0</v>
      </c>
      <c r="G147" s="3">
        <f t="shared" si="0"/>
        <v>3978.1729599999994</v>
      </c>
      <c r="H147" s="3">
        <f t="shared" si="1"/>
        <v>0.53999999999905413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10776585.639999997</v>
      </c>
      <c r="D148" s="2">
        <f>'PR-RAS'!E152</f>
        <v>12781820.18</v>
      </c>
      <c r="E148" s="2">
        <v>0</v>
      </c>
      <c r="F148" s="2">
        <v>0</v>
      </c>
      <c r="G148" s="3">
        <f t="shared" si="0"/>
        <v>5342013.2220000001</v>
      </c>
      <c r="H148" s="3">
        <f t="shared" si="1"/>
        <v>0.54000000283122063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5805997.1799999997</v>
      </c>
      <c r="D149" s="2">
        <f>'PR-RAS'!E153</f>
        <v>6839366.1900000004</v>
      </c>
      <c r="E149" s="2">
        <v>0</v>
      </c>
      <c r="F149" s="2">
        <v>0</v>
      </c>
      <c r="G149" s="3">
        <f t="shared" si="0"/>
        <v>2883739.9748800001</v>
      </c>
      <c r="H149" s="3">
        <f t="shared" si="1"/>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4580355.0999999996</v>
      </c>
      <c r="D150" s="2">
        <f>'PR-RAS'!E154</f>
        <v>5486913.5300000003</v>
      </c>
      <c r="E150" s="2">
        <v>0</v>
      </c>
      <c r="F150" s="2">
        <v>0</v>
      </c>
      <c r="G150" s="3">
        <f t="shared" si="0"/>
        <v>2317573.1418399997</v>
      </c>
      <c r="H150" s="3">
        <f t="shared" si="1"/>
        <v>0.56999999936670065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4334246.5599999996</v>
      </c>
      <c r="D151" s="2">
        <f>'PR-RAS'!E155</f>
        <v>5186685.54</v>
      </c>
      <c r="E151" s="2">
        <v>0</v>
      </c>
      <c r="F151" s="2">
        <v>0</v>
      </c>
      <c r="G151" s="3">
        <f t="shared" si="0"/>
        <v>2206142.6460000002</v>
      </c>
      <c r="H151" s="3">
        <f t="shared" si="1"/>
        <v>0.90000000037252903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50866.47</v>
      </c>
      <c r="D153" s="2">
        <f>'PR-RAS'!E157</f>
        <v>63861.07</v>
      </c>
      <c r="E153" s="2">
        <v>0</v>
      </c>
      <c r="F153" s="2">
        <v>0</v>
      </c>
      <c r="G153" s="3">
        <f t="shared" si="0"/>
        <v>27145.468719999997</v>
      </c>
      <c r="H153" s="3">
        <f t="shared" si="1"/>
        <v>0.54000000000087311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195242.07</v>
      </c>
      <c r="D154" s="2">
        <f>'PR-RAS'!E158</f>
        <v>236366.92</v>
      </c>
      <c r="E154" s="2">
        <v>0</v>
      </c>
      <c r="F154" s="2">
        <v>0</v>
      </c>
      <c r="G154" s="3">
        <f t="shared" si="0"/>
        <v>102200.31423</v>
      </c>
      <c r="H154" s="3">
        <f t="shared" si="1"/>
        <v>0.14999999999417923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458194.79</v>
      </c>
      <c r="D155" s="2">
        <f>'PR-RAS'!E159</f>
        <v>434448.58</v>
      </c>
      <c r="E155" s="2">
        <v>0</v>
      </c>
      <c r="F155" s="2">
        <v>0</v>
      </c>
      <c r="G155" s="3">
        <f t="shared" si="0"/>
        <v>204372.16029999999</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767447.28999999992</v>
      </c>
      <c r="D156" s="2">
        <f>'PR-RAS'!E160</f>
        <v>918004.08</v>
      </c>
      <c r="E156" s="2">
        <v>0</v>
      </c>
      <c r="F156" s="2">
        <v>0</v>
      </c>
      <c r="G156" s="3">
        <f t="shared" si="0"/>
        <v>403535.59474999993</v>
      </c>
      <c r="H156" s="3">
        <f t="shared" si="1"/>
        <v>0.36999999987892807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59041.71</v>
      </c>
      <c r="D157" s="2">
        <f>'PR-RAS'!E161</f>
        <v>67560.09</v>
      </c>
      <c r="E157" s="2">
        <v>0</v>
      </c>
      <c r="F157" s="2">
        <v>0</v>
      </c>
      <c r="G157" s="3">
        <f t="shared" si="0"/>
        <v>30289.254839999998</v>
      </c>
      <c r="H157" s="3">
        <f t="shared" si="1"/>
        <v>0.37999999999738066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708405.58</v>
      </c>
      <c r="D158" s="2">
        <f>'PR-RAS'!E162</f>
        <v>850443.99</v>
      </c>
      <c r="E158" s="2">
        <v>0</v>
      </c>
      <c r="F158" s="2">
        <v>0</v>
      </c>
      <c r="G158" s="3">
        <f t="shared" si="0"/>
        <v>378259.08892000001</v>
      </c>
      <c r="H158" s="3">
        <f t="shared" si="1"/>
        <v>0.43000000005122274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2699086.4699999997</v>
      </c>
      <c r="D160" s="2">
        <f>'PR-RAS'!E164</f>
        <v>3222560.71</v>
      </c>
      <c r="E160" s="2">
        <v>0</v>
      </c>
      <c r="F160" s="2">
        <v>0</v>
      </c>
      <c r="G160" s="3">
        <f t="shared" si="0"/>
        <v>1453929.0545100002</v>
      </c>
      <c r="H160" s="3">
        <f t="shared" si="1"/>
        <v>0.75999999977648258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136966.75</v>
      </c>
      <c r="D161" s="2">
        <f>'PR-RAS'!E165</f>
        <v>163514.76</v>
      </c>
      <c r="E161" s="2">
        <v>0</v>
      </c>
      <c r="F161" s="2">
        <v>0</v>
      </c>
      <c r="G161" s="3">
        <f t="shared" si="0"/>
        <v>74239.403200000001</v>
      </c>
      <c r="H161" s="3">
        <f t="shared" si="1"/>
        <v>0.48999999999068677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16314.86</v>
      </c>
      <c r="D162" s="2">
        <f>'PR-RAS'!E166</f>
        <v>16224.94</v>
      </c>
      <c r="E162" s="2">
        <v>0</v>
      </c>
      <c r="F162" s="2">
        <v>0</v>
      </c>
      <c r="G162" s="3">
        <f t="shared" si="0"/>
        <v>7851.1231400000006</v>
      </c>
      <c r="H162" s="3">
        <f t="shared" si="1"/>
        <v>0.19999999999890861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115839.25</v>
      </c>
      <c r="D163" s="2">
        <f>'PR-RAS'!E167</f>
        <v>139586.98000000001</v>
      </c>
      <c r="E163" s="2">
        <v>0</v>
      </c>
      <c r="F163" s="2">
        <v>0</v>
      </c>
      <c r="G163" s="3">
        <f t="shared" si="0"/>
        <v>63992.140020000006</v>
      </c>
      <c r="H163" s="3">
        <f t="shared" si="1"/>
        <v>0.26999999998952262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4812.6400000000003</v>
      </c>
      <c r="D164" s="2">
        <f>'PR-RAS'!E168</f>
        <v>7702.84</v>
      </c>
      <c r="E164" s="2">
        <v>0</v>
      </c>
      <c r="F164" s="2">
        <v>0</v>
      </c>
      <c r="G164" s="3">
        <f t="shared" si="0"/>
        <v>3295.5861600000003</v>
      </c>
      <c r="H164" s="3">
        <f t="shared" si="1"/>
        <v>0.51999999999952706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652556.62999999989</v>
      </c>
      <c r="D166" s="2">
        <f>'PR-RAS'!E170</f>
        <v>675478.37</v>
      </c>
      <c r="E166" s="2">
        <v>0</v>
      </c>
      <c r="F166" s="2">
        <v>0</v>
      </c>
      <c r="G166" s="3">
        <f t="shared" si="0"/>
        <v>330579.70604999998</v>
      </c>
      <c r="H166" s="3">
        <f t="shared" si="1"/>
        <v>0.7400000001071021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112916.93</v>
      </c>
      <c r="D167" s="2">
        <f>'PR-RAS'!E171</f>
        <v>112490.64</v>
      </c>
      <c r="E167" s="2">
        <v>0</v>
      </c>
      <c r="F167" s="2">
        <v>0</v>
      </c>
      <c r="G167" s="3">
        <f t="shared" si="0"/>
        <v>56091.102859999999</v>
      </c>
      <c r="H167" s="3">
        <f t="shared" si="1"/>
        <v>0.430000000007567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285939.15999999997</v>
      </c>
      <c r="D168" s="2">
        <f>'PR-RAS'!E172</f>
        <v>296920.56</v>
      </c>
      <c r="E168" s="2">
        <v>0</v>
      </c>
      <c r="F168" s="2">
        <v>0</v>
      </c>
      <c r="G168" s="3">
        <f t="shared" si="0"/>
        <v>146923.30676000001</v>
      </c>
      <c r="H168" s="3">
        <f t="shared" si="1"/>
        <v>0.59999999997671694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222718.86</v>
      </c>
      <c r="D169" s="2">
        <f>'PR-RAS'!E173</f>
        <v>229087.5</v>
      </c>
      <c r="E169" s="2">
        <v>0</v>
      </c>
      <c r="F169" s="2">
        <v>0</v>
      </c>
      <c r="G169" s="3">
        <f t="shared" si="0"/>
        <v>114390.16848000001</v>
      </c>
      <c r="H169" s="3">
        <f t="shared" si="1"/>
        <v>0.64000000001396984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16530.169999999998</v>
      </c>
      <c r="D170" s="2">
        <f>'PR-RAS'!E174</f>
        <v>18600.310000000001</v>
      </c>
      <c r="E170" s="2">
        <v>0</v>
      </c>
      <c r="F170" s="2">
        <v>0</v>
      </c>
      <c r="G170" s="3">
        <f t="shared" si="0"/>
        <v>9080.5035100000005</v>
      </c>
      <c r="H170" s="3">
        <f t="shared" si="1"/>
        <v>0.47999999999956344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11476.94</v>
      </c>
      <c r="D171" s="2">
        <f>'PR-RAS'!E175</f>
        <v>11312.77</v>
      </c>
      <c r="E171" s="2">
        <v>0</v>
      </c>
      <c r="F171" s="2">
        <v>0</v>
      </c>
      <c r="G171" s="3">
        <f t="shared" si="0"/>
        <v>5797.4216000000006</v>
      </c>
      <c r="H171" s="3">
        <f t="shared" si="1"/>
        <v>0.28999999999905413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2974.57</v>
      </c>
      <c r="D173" s="2">
        <f>'PR-RAS'!E177</f>
        <v>7066.59</v>
      </c>
      <c r="E173" s="2">
        <v>0</v>
      </c>
      <c r="F173" s="2">
        <v>0</v>
      </c>
      <c r="G173" s="3">
        <f t="shared" si="0"/>
        <v>2942.5329999999999</v>
      </c>
      <c r="H173" s="3">
        <f t="shared" si="1"/>
        <v>0.83999999999969077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1595749.0799999998</v>
      </c>
      <c r="D174" s="2">
        <f>'PR-RAS'!E178</f>
        <v>1948655.42</v>
      </c>
      <c r="E174" s="2">
        <v>0</v>
      </c>
      <c r="F174" s="2">
        <v>0</v>
      </c>
      <c r="G174" s="3">
        <f t="shared" si="0"/>
        <v>950299.36615999986</v>
      </c>
      <c r="H174" s="3">
        <f t="shared" si="1"/>
        <v>0.49999999976716936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192883.47</v>
      </c>
      <c r="D175" s="2">
        <f>'PR-RAS'!E179</f>
        <v>231585.66</v>
      </c>
      <c r="E175" s="2">
        <v>0</v>
      </c>
      <c r="F175" s="2">
        <v>0</v>
      </c>
      <c r="G175" s="3">
        <f t="shared" si="0"/>
        <v>114153.53345999999</v>
      </c>
      <c r="H175" s="3">
        <f t="shared" si="1"/>
        <v>0.80999999999767169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271000.67</v>
      </c>
      <c r="D176" s="2">
        <f>'PR-RAS'!E180</f>
        <v>374468.65</v>
      </c>
      <c r="E176" s="2">
        <v>0</v>
      </c>
      <c r="F176" s="2">
        <v>0</v>
      </c>
      <c r="G176" s="3">
        <f t="shared" si="0"/>
        <v>178489.14474999998</v>
      </c>
      <c r="H176" s="3">
        <f t="shared" si="1"/>
        <v>0.67999999999301508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82184.25</v>
      </c>
      <c r="D177" s="2">
        <f>'PR-RAS'!E181</f>
        <v>97148.6</v>
      </c>
      <c r="E177" s="2">
        <v>0</v>
      </c>
      <c r="F177" s="2">
        <v>0</v>
      </c>
      <c r="G177" s="3">
        <f t="shared" si="0"/>
        <v>48660.735200000003</v>
      </c>
      <c r="H177" s="3">
        <f t="shared" si="1"/>
        <v>0.64999999999417923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658615.87</v>
      </c>
      <c r="D178" s="2">
        <f>'PR-RAS'!E182</f>
        <v>758451.47</v>
      </c>
      <c r="E178" s="2">
        <v>0</v>
      </c>
      <c r="F178" s="2">
        <v>0</v>
      </c>
      <c r="G178" s="3">
        <f t="shared" si="0"/>
        <v>385066.82936999999</v>
      </c>
      <c r="H178" s="3">
        <f t="shared" si="1"/>
        <v>0.59999999997671694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46393.13</v>
      </c>
      <c r="D179" s="2">
        <f>'PR-RAS'!E183</f>
        <v>42406.83</v>
      </c>
      <c r="E179" s="2">
        <v>0</v>
      </c>
      <c r="F179" s="2">
        <v>0</v>
      </c>
      <c r="G179" s="3">
        <f t="shared" si="0"/>
        <v>23354.80862</v>
      </c>
      <c r="H179" s="3">
        <f t="shared" si="1"/>
        <v>0.29999999999563443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86077.58</v>
      </c>
      <c r="D180" s="2">
        <f>'PR-RAS'!E184</f>
        <v>119827.46</v>
      </c>
      <c r="E180" s="2">
        <v>0</v>
      </c>
      <c r="F180" s="2">
        <v>0</v>
      </c>
      <c r="G180" s="3">
        <f t="shared" si="0"/>
        <v>58306.1175</v>
      </c>
      <c r="H180" s="3">
        <f t="shared" si="1"/>
        <v>0.88000000000465661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127978.91</v>
      </c>
      <c r="D181" s="2">
        <f>'PR-RAS'!E185</f>
        <v>143794.31</v>
      </c>
      <c r="E181" s="2">
        <v>0</v>
      </c>
      <c r="F181" s="2">
        <v>0</v>
      </c>
      <c r="G181" s="3">
        <f t="shared" si="0"/>
        <v>74802.155400000003</v>
      </c>
      <c r="H181" s="3">
        <f t="shared" si="1"/>
        <v>0.39999999999417923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63059.64</v>
      </c>
      <c r="D182" s="2">
        <f>'PR-RAS'!E186</f>
        <v>79155.199999999997</v>
      </c>
      <c r="E182" s="2">
        <v>0</v>
      </c>
      <c r="F182" s="2">
        <v>0</v>
      </c>
      <c r="G182" s="3">
        <f t="shared" si="0"/>
        <v>40067.977239999993</v>
      </c>
      <c r="H182" s="3">
        <f t="shared" si="1"/>
        <v>0.55999999999767169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67555.56</v>
      </c>
      <c r="D183" s="2">
        <f>'PR-RAS'!E187</f>
        <v>101817.24</v>
      </c>
      <c r="E183" s="2">
        <v>0</v>
      </c>
      <c r="F183" s="2">
        <v>0</v>
      </c>
      <c r="G183" s="3">
        <f t="shared" si="0"/>
        <v>49356.587280000007</v>
      </c>
      <c r="H183" s="3">
        <f t="shared" si="1"/>
        <v>0.680000000007567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313814.01</v>
      </c>
      <c r="D190" s="2">
        <f>'PR-RAS'!E194</f>
        <v>434912.16000000003</v>
      </c>
      <c r="E190" s="2">
        <v>0</v>
      </c>
      <c r="F190" s="2">
        <v>0</v>
      </c>
      <c r="G190" s="3">
        <f t="shared" si="0"/>
        <v>223707.64437000002</v>
      </c>
      <c r="H190" s="3">
        <f t="shared" si="1"/>
        <v>0.17000000004190952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475.44</v>
      </c>
      <c r="D191" s="2">
        <f>'PR-RAS'!E195</f>
        <v>47275.66</v>
      </c>
      <c r="E191" s="2">
        <v>0</v>
      </c>
      <c r="F191" s="2">
        <v>0</v>
      </c>
      <c r="G191" s="3">
        <f t="shared" si="0"/>
        <v>18055.084400000003</v>
      </c>
      <c r="H191" s="3">
        <f t="shared" si="1"/>
        <v>0.77999999999650527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25245.18</v>
      </c>
      <c r="D192" s="2">
        <f>'PR-RAS'!E196</f>
        <v>21760.29</v>
      </c>
      <c r="E192" s="2">
        <v>0</v>
      </c>
      <c r="F192" s="2">
        <v>0</v>
      </c>
      <c r="G192" s="3">
        <f t="shared" si="0"/>
        <v>13134.260160000002</v>
      </c>
      <c r="H192" s="3">
        <f t="shared" si="1"/>
        <v>0.47000000000116415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94496</v>
      </c>
      <c r="D193" s="2">
        <f>'PR-RAS'!E197</f>
        <v>106379.31</v>
      </c>
      <c r="E193" s="2">
        <v>0</v>
      </c>
      <c r="F193" s="2">
        <v>0</v>
      </c>
      <c r="G193" s="3">
        <f t="shared" si="0"/>
        <v>58992.887040000001</v>
      </c>
      <c r="H193" s="3">
        <f t="shared" si="1"/>
        <v>0.30999999999767169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7969.85</v>
      </c>
      <c r="D194" s="2">
        <f>'PR-RAS'!E198</f>
        <v>6903.48</v>
      </c>
      <c r="E194" s="2">
        <v>0</v>
      </c>
      <c r="F194" s="2">
        <v>0</v>
      </c>
      <c r="G194" s="3">
        <f t="shared" si="0"/>
        <v>4202.9243299999998</v>
      </c>
      <c r="H194" s="3">
        <f t="shared" si="1"/>
        <v>0.62999999999919964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53169.03</v>
      </c>
      <c r="D195" s="2">
        <f>'PR-RAS'!E199</f>
        <v>71980.14</v>
      </c>
      <c r="E195" s="2">
        <v>0</v>
      </c>
      <c r="F195" s="2">
        <v>0</v>
      </c>
      <c r="G195" s="3">
        <f t="shared" si="0"/>
        <v>38243.086139999999</v>
      </c>
      <c r="H195" s="3">
        <f t="shared" si="1"/>
        <v>0.16999999999825377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39.82</v>
      </c>
      <c r="D196" s="2">
        <f>'PR-RAS'!E200</f>
        <v>0</v>
      </c>
      <c r="E196" s="2">
        <v>0</v>
      </c>
      <c r="F196" s="2">
        <v>0</v>
      </c>
      <c r="G196" s="3">
        <f t="shared" si="0"/>
        <v>7.7648999999999999</v>
      </c>
      <c r="H196" s="3">
        <f t="shared" si="1"/>
        <v>0.17999999999999972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132418.69</v>
      </c>
      <c r="D197" s="2">
        <f>'PR-RAS'!E201</f>
        <v>180613.28</v>
      </c>
      <c r="E197" s="2">
        <v>0</v>
      </c>
      <c r="F197" s="2">
        <v>0</v>
      </c>
      <c r="G197" s="3">
        <f t="shared" si="0"/>
        <v>96754.468999999997</v>
      </c>
      <c r="H197" s="3">
        <f t="shared" si="1"/>
        <v>0.58999999999650754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104218.61</v>
      </c>
      <c r="D198" s="2">
        <f>'PR-RAS'!E202</f>
        <v>236121.49</v>
      </c>
      <c r="E198" s="2">
        <v>0</v>
      </c>
      <c r="F198" s="2">
        <v>0</v>
      </c>
      <c r="G198" s="3">
        <f t="shared" si="0"/>
        <v>113562.93323</v>
      </c>
      <c r="H198" s="3">
        <f t="shared" si="1"/>
        <v>0.8799999999901047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88743.24</v>
      </c>
      <c r="D204" s="2">
        <f>'PR-RAS'!E208</f>
        <v>217996.24</v>
      </c>
      <c r="E204" s="2">
        <v>0</v>
      </c>
      <c r="F204" s="2">
        <v>0</v>
      </c>
      <c r="G204" s="3">
        <f t="shared" si="0"/>
        <v>106521.35116000001</v>
      </c>
      <c r="H204" s="3">
        <f t="shared" si="1"/>
        <v>0.47999999999592546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88743.24</v>
      </c>
      <c r="D207" s="2">
        <f>'PR-RAS'!E211</f>
        <v>217996.24</v>
      </c>
      <c r="E207" s="2">
        <v>0</v>
      </c>
      <c r="F207" s="2">
        <v>0</v>
      </c>
      <c r="G207" s="3">
        <f t="shared" si="0"/>
        <v>108095.55831999998</v>
      </c>
      <c r="H207" s="3">
        <f t="shared" si="1"/>
        <v>0.47999999999592546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15475.369999999999</v>
      </c>
      <c r="D212" s="2">
        <f>'PR-RAS'!E216</f>
        <v>18125.25</v>
      </c>
      <c r="E212" s="2">
        <v>0</v>
      </c>
      <c r="F212" s="2">
        <v>0</v>
      </c>
      <c r="G212" s="3">
        <f t="shared" si="0"/>
        <v>10914.158569999998</v>
      </c>
      <c r="H212" s="3">
        <f t="shared" si="1"/>
        <v>0.61999999999898137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15404.48</v>
      </c>
      <c r="D213" s="2">
        <f>'PR-RAS'!E217</f>
        <v>17833.14</v>
      </c>
      <c r="E213" s="2">
        <v>0</v>
      </c>
      <c r="F213" s="2">
        <v>0</v>
      </c>
      <c r="G213" s="3">
        <f t="shared" si="0"/>
        <v>10827.001119999999</v>
      </c>
      <c r="H213" s="3">
        <f t="shared" si="1"/>
        <v>0.61999999999898137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90.38</v>
      </c>
      <c r="E214" s="2">
        <v>0</v>
      </c>
      <c r="F214" s="2">
        <v>0</v>
      </c>
      <c r="G214" s="3">
        <f t="shared" si="0"/>
        <v>38.50188</v>
      </c>
      <c r="H214" s="3">
        <f t="shared" si="1"/>
        <v>0.37999999999999545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70.89</v>
      </c>
      <c r="D215" s="2">
        <f>'PR-RAS'!E219</f>
        <v>0.16</v>
      </c>
      <c r="E215" s="2">
        <v>0</v>
      </c>
      <c r="F215" s="2">
        <v>0</v>
      </c>
      <c r="G215" s="3">
        <f t="shared" si="0"/>
        <v>15.238939999999998</v>
      </c>
      <c r="H215" s="3">
        <f t="shared" si="1"/>
        <v>0.26999999999999946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201.57</v>
      </c>
      <c r="E216" s="2">
        <v>0</v>
      </c>
      <c r="F216" s="2">
        <v>0</v>
      </c>
      <c r="G216" s="3">
        <f t="shared" si="0"/>
        <v>86.6751</v>
      </c>
      <c r="H216" s="3">
        <f t="shared" si="1"/>
        <v>0.43000000000000682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317636.10000000003</v>
      </c>
      <c r="D217" s="2">
        <f>'PR-RAS'!E221</f>
        <v>390458.25</v>
      </c>
      <c r="E217" s="2">
        <v>0</v>
      </c>
      <c r="F217" s="2">
        <v>0</v>
      </c>
      <c r="G217" s="3">
        <f t="shared" si="0"/>
        <v>237287.3616</v>
      </c>
      <c r="H217" s="3">
        <f t="shared" si="1"/>
        <v>0.3500000000349246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317636.10000000003</v>
      </c>
      <c r="D221" s="2">
        <f>'PR-RAS'!E225</f>
        <v>390458.25</v>
      </c>
      <c r="E221" s="2">
        <v>0</v>
      </c>
      <c r="F221" s="2">
        <v>0</v>
      </c>
      <c r="G221" s="3">
        <f t="shared" si="0"/>
        <v>241681.57200000001</v>
      </c>
      <c r="H221" s="3">
        <f t="shared" si="1"/>
        <v>0.3500000000349246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42390.07</v>
      </c>
      <c r="D223" s="2">
        <f>'PR-RAS'!E227</f>
        <v>340168.57</v>
      </c>
      <c r="E223" s="2">
        <v>0</v>
      </c>
      <c r="F223" s="2">
        <v>0</v>
      </c>
      <c r="G223" s="3">
        <f t="shared" si="0"/>
        <v>160445.44061999998</v>
      </c>
      <c r="H223" s="3">
        <f t="shared" si="1"/>
        <v>0.49999999999272404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275246.03000000003</v>
      </c>
      <c r="D224" s="2">
        <f>'PR-RAS'!E228</f>
        <v>50289.68</v>
      </c>
      <c r="E224" s="2">
        <v>0</v>
      </c>
      <c r="F224" s="2">
        <v>0</v>
      </c>
      <c r="G224" s="3">
        <f t="shared" si="0"/>
        <v>83809.06197000001</v>
      </c>
      <c r="H224" s="3">
        <f t="shared" si="1"/>
        <v>0.35000000002764864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663041.57000000007</v>
      </c>
      <c r="D258" s="2">
        <f>'PR-RAS'!E262</f>
        <v>726911.77</v>
      </c>
      <c r="E258" s="2">
        <v>0</v>
      </c>
      <c r="F258" s="2">
        <v>0</v>
      </c>
      <c r="G258" s="3">
        <f t="shared" si="0"/>
        <v>544034.33327000006</v>
      </c>
      <c r="H258" s="3">
        <f t="shared" si="1"/>
        <v>0.65999999991618097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663041.57000000007</v>
      </c>
      <c r="D265" s="2">
        <f>'PR-RAS'!E269</f>
        <v>726911.77</v>
      </c>
      <c r="E265" s="2">
        <v>0</v>
      </c>
      <c r="F265" s="2">
        <v>0</v>
      </c>
      <c r="G265" s="3">
        <f t="shared" si="0"/>
        <v>558852.38904000015</v>
      </c>
      <c r="H265" s="3">
        <f t="shared" si="1"/>
        <v>0.65999999991618097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580583.93000000005</v>
      </c>
      <c r="D266" s="2">
        <f>'PR-RAS'!E270</f>
        <v>625771.82999999996</v>
      </c>
      <c r="E266" s="2">
        <v>0</v>
      </c>
      <c r="F266" s="2">
        <v>0</v>
      </c>
      <c r="G266" s="3">
        <f t="shared" si="0"/>
        <v>485513.81134999997</v>
      </c>
      <c r="H266" s="3">
        <f t="shared" si="1"/>
        <v>0.23999999999068677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82457.64</v>
      </c>
      <c r="D267" s="2">
        <f>'PR-RAS'!E271</f>
        <v>101139.94</v>
      </c>
      <c r="E267" s="2">
        <v>0</v>
      </c>
      <c r="F267" s="2">
        <v>0</v>
      </c>
      <c r="G267" s="3">
        <f t="shared" si="0"/>
        <v>75740.180320000014</v>
      </c>
      <c r="H267" s="3">
        <f t="shared" si="1"/>
        <v>0.41999999999825377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1186605.71</v>
      </c>
      <c r="D269" s="2">
        <f>'PR-RAS'!E273</f>
        <v>1366401.7699999998</v>
      </c>
      <c r="E269" s="2">
        <v>0</v>
      </c>
      <c r="F269" s="2">
        <v>0</v>
      </c>
      <c r="G269" s="3">
        <f t="shared" si="0"/>
        <v>1050401.679</v>
      </c>
      <c r="H269" s="3">
        <f t="shared" si="1"/>
        <v>0.5200000002514571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836735.37</v>
      </c>
      <c r="D270" s="2">
        <f>'PR-RAS'!E274</f>
        <v>1251516.67</v>
      </c>
      <c r="E270" s="2">
        <v>0</v>
      </c>
      <c r="F270" s="2">
        <v>0</v>
      </c>
      <c r="G270" s="3">
        <f t="shared" si="0"/>
        <v>898397.78299000009</v>
      </c>
      <c r="H270" s="3">
        <f t="shared" si="1"/>
        <v>0.70000000006984919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835299.39</v>
      </c>
      <c r="D271" s="2">
        <f>'PR-RAS'!E275</f>
        <v>1250049.67</v>
      </c>
      <c r="E271" s="2">
        <v>0</v>
      </c>
      <c r="F271" s="2">
        <v>0</v>
      </c>
      <c r="G271" s="3">
        <f t="shared" si="0"/>
        <v>900557.65710000007</v>
      </c>
      <c r="H271" s="3">
        <f t="shared" si="1"/>
        <v>0.72000000008847564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1435.98</v>
      </c>
      <c r="D272" s="2">
        <f>'PR-RAS'!E276</f>
        <v>1467</v>
      </c>
      <c r="E272" s="2">
        <v>0</v>
      </c>
      <c r="F272" s="2">
        <v>0</v>
      </c>
      <c r="G272" s="3">
        <f t="shared" si="0"/>
        <v>1184.26458</v>
      </c>
      <c r="H272" s="3">
        <f t="shared" si="1"/>
        <v>1.999999999998181E-2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11695.24</v>
      </c>
      <c r="D274" s="2">
        <f>'PR-RAS'!E278</f>
        <v>16758.88</v>
      </c>
      <c r="E274" s="2">
        <v>0</v>
      </c>
      <c r="F274" s="2">
        <v>0</v>
      </c>
      <c r="G274" s="3">
        <f t="shared" si="0"/>
        <v>12343.149000000001</v>
      </c>
      <c r="H274" s="3">
        <f t="shared" si="1"/>
        <v>0.35999999999876309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11695.24</v>
      </c>
      <c r="D275" s="2">
        <f>'PR-RAS'!E279</f>
        <v>16758.88</v>
      </c>
      <c r="E275" s="2">
        <v>0</v>
      </c>
      <c r="F275" s="2">
        <v>0</v>
      </c>
      <c r="G275" s="3">
        <f t="shared" ref="G275:G528" si="12">(B275/1000)*(C275*1+D275*2)</f>
        <v>12388.362000000001</v>
      </c>
      <c r="H275" s="3">
        <f t="shared" ref="H275:H528" si="13">ABS(C275-ROUND(C275,0))+ABS(D275-ROUND(D275,0))</f>
        <v>0.35999999999876309</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1420.75</v>
      </c>
      <c r="D279" s="2">
        <f>'PR-RAS'!E283</f>
        <v>0</v>
      </c>
      <c r="E279" s="2">
        <v>0</v>
      </c>
      <c r="F279" s="2">
        <v>0</v>
      </c>
      <c r="G279" s="3">
        <f t="shared" si="12"/>
        <v>394.96850000000006</v>
      </c>
      <c r="H279" s="3">
        <f t="shared" si="13"/>
        <v>0.25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1420.75</v>
      </c>
      <c r="D280" s="2">
        <f>'PR-RAS'!E284</f>
        <v>0</v>
      </c>
      <c r="E280" s="2">
        <v>0</v>
      </c>
      <c r="F280" s="2">
        <v>0</v>
      </c>
      <c r="G280" s="3">
        <f t="shared" si="12"/>
        <v>396.38925000000006</v>
      </c>
      <c r="H280" s="3">
        <f t="shared" si="13"/>
        <v>0.25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336754.35</v>
      </c>
      <c r="D285" s="2">
        <f>'PR-RAS'!E289</f>
        <v>98126.22</v>
      </c>
      <c r="E285" s="2">
        <v>0</v>
      </c>
      <c r="F285" s="2">
        <v>0</v>
      </c>
      <c r="G285" s="3">
        <f t="shared" si="12"/>
        <v>151373.92835999999</v>
      </c>
      <c r="H285" s="3">
        <f t="shared" si="13"/>
        <v>0.56999999997788109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336754.35</v>
      </c>
      <c r="D286" s="2">
        <f>'PR-RAS'!E290</f>
        <v>98126.22</v>
      </c>
      <c r="E286" s="2">
        <v>0</v>
      </c>
      <c r="F286" s="2">
        <v>0</v>
      </c>
      <c r="G286" s="3">
        <f t="shared" si="12"/>
        <v>151906.93515</v>
      </c>
      <c r="H286" s="3">
        <f t="shared" si="13"/>
        <v>0.56999999997788109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10776585.639999997</v>
      </c>
      <c r="D295" s="2">
        <f>'PR-RAS'!E299</f>
        <v>12781820.18</v>
      </c>
      <c r="E295" s="2">
        <v>0</v>
      </c>
      <c r="F295" s="2">
        <v>0</v>
      </c>
      <c r="G295" s="3">
        <f t="shared" si="12"/>
        <v>10684026.444</v>
      </c>
      <c r="H295" s="3">
        <f t="shared" si="13"/>
        <v>0.54000000283122063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4214547.6500000022</v>
      </c>
      <c r="D296" s="2">
        <f>'PR-RAS'!E300</f>
        <v>6975506.9299999997</v>
      </c>
      <c r="E296" s="2">
        <v>0</v>
      </c>
      <c r="F296" s="2">
        <v>0</v>
      </c>
      <c r="G296" s="3">
        <f t="shared" si="12"/>
        <v>5358840.6454500007</v>
      </c>
      <c r="H296" s="3">
        <f t="shared" si="13"/>
        <v>0.41999999806284904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725251.79</v>
      </c>
      <c r="D298" s="2">
        <f>'PR-RAS'!E302</f>
        <v>309989.84000000003</v>
      </c>
      <c r="E298" s="2">
        <v>0</v>
      </c>
      <c r="F298" s="2">
        <v>0</v>
      </c>
      <c r="G298" s="3">
        <f t="shared" si="12"/>
        <v>399533.74659000005</v>
      </c>
      <c r="H298" s="3">
        <f t="shared" si="13"/>
        <v>0.36999999993713573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558327.62</v>
      </c>
      <c r="D300" s="2">
        <f>'PR-RAS'!E304</f>
        <v>1312133.71</v>
      </c>
      <c r="E300" s="2">
        <v>0</v>
      </c>
      <c r="F300" s="2">
        <v>0</v>
      </c>
      <c r="G300" s="3">
        <f t="shared" si="12"/>
        <v>951595.91695999994</v>
      </c>
      <c r="H300" s="3">
        <f t="shared" si="13"/>
        <v>0.67000000004190952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63722.73</v>
      </c>
      <c r="D301" s="2">
        <f>'PR-RAS'!E305</f>
        <v>79816.12</v>
      </c>
      <c r="E301" s="2">
        <v>0</v>
      </c>
      <c r="F301" s="2">
        <v>0</v>
      </c>
      <c r="G301" s="3">
        <f t="shared" si="12"/>
        <v>67006.490999999995</v>
      </c>
      <c r="H301" s="3">
        <f t="shared" si="13"/>
        <v>0.38999999999214197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660940.14</v>
      </c>
      <c r="D303" s="2">
        <f>'PR-RAS'!E308</f>
        <v>429919.6</v>
      </c>
      <c r="E303" s="2">
        <v>0</v>
      </c>
      <c r="F303" s="2">
        <v>0</v>
      </c>
      <c r="G303" s="3">
        <f t="shared" si="12"/>
        <v>459275.36067999993</v>
      </c>
      <c r="H303" s="3">
        <f t="shared" si="13"/>
        <v>0.5400000000372529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658465.6</v>
      </c>
      <c r="D304" s="2">
        <f>'PR-RAS'!E309</f>
        <v>427105.16</v>
      </c>
      <c r="E304" s="2">
        <v>0</v>
      </c>
      <c r="F304" s="2">
        <v>0</v>
      </c>
      <c r="G304" s="3">
        <f t="shared" si="12"/>
        <v>458340.80375999998</v>
      </c>
      <c r="H304" s="3">
        <f t="shared" si="13"/>
        <v>0.55999999999767169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658465.6</v>
      </c>
      <c r="D305" s="2">
        <f>'PR-RAS'!E310</f>
        <v>427105.16</v>
      </c>
      <c r="E305" s="2">
        <v>0</v>
      </c>
      <c r="F305" s="2">
        <v>0</v>
      </c>
      <c r="G305" s="3">
        <f t="shared" si="12"/>
        <v>459853.47967999999</v>
      </c>
      <c r="H305" s="3">
        <f t="shared" si="13"/>
        <v>0.55999999999767169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658465.6</v>
      </c>
      <c r="D306" s="2">
        <f>'PR-RAS'!E311</f>
        <v>427105.16</v>
      </c>
      <c r="E306" s="2">
        <v>0</v>
      </c>
      <c r="F306" s="2">
        <v>0</v>
      </c>
      <c r="G306" s="3">
        <f t="shared" si="12"/>
        <v>461366.15559999994</v>
      </c>
      <c r="H306" s="3">
        <f t="shared" si="13"/>
        <v>0.55999999999767169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2474.54</v>
      </c>
      <c r="D316" s="2">
        <f>'PR-RAS'!E321</f>
        <v>2814.44</v>
      </c>
      <c r="E316" s="2">
        <v>0</v>
      </c>
      <c r="F316" s="2">
        <v>0</v>
      </c>
      <c r="G316" s="3">
        <f t="shared" si="12"/>
        <v>2552.5772999999999</v>
      </c>
      <c r="H316" s="3">
        <f t="shared" si="13"/>
        <v>0.90000000000009095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2006.54</v>
      </c>
      <c r="D317" s="2">
        <f>'PR-RAS'!E322</f>
        <v>1722.44</v>
      </c>
      <c r="E317" s="2">
        <v>0</v>
      </c>
      <c r="F317" s="2">
        <v>0</v>
      </c>
      <c r="G317" s="3">
        <f t="shared" si="12"/>
        <v>1722.6487200000001</v>
      </c>
      <c r="H317" s="3">
        <f t="shared" si="13"/>
        <v>0.90000000000009095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2006.54</v>
      </c>
      <c r="D318" s="2">
        <f>'PR-RAS'!E323</f>
        <v>1722.44</v>
      </c>
      <c r="E318" s="2">
        <v>0</v>
      </c>
      <c r="F318" s="2">
        <v>0</v>
      </c>
      <c r="G318" s="3">
        <f t="shared" si="12"/>
        <v>1728.10014</v>
      </c>
      <c r="H318" s="3">
        <f t="shared" si="13"/>
        <v>0.90000000000009095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468</v>
      </c>
      <c r="D336" s="2">
        <f>'PR-RAS'!E341</f>
        <v>393</v>
      </c>
      <c r="E336" s="2">
        <v>0</v>
      </c>
      <c r="F336" s="2">
        <v>0</v>
      </c>
      <c r="G336" s="3">
        <f t="shared" si="12"/>
        <v>420.09000000000003</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468</v>
      </c>
      <c r="D337" s="2">
        <f>'PR-RAS'!E342</f>
        <v>393</v>
      </c>
      <c r="E337" s="2">
        <v>0</v>
      </c>
      <c r="F337" s="2">
        <v>0</v>
      </c>
      <c r="G337" s="3">
        <f t="shared" si="12"/>
        <v>421.34400000000005</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699</v>
      </c>
      <c r="E344" s="2">
        <v>0</v>
      </c>
      <c r="F344" s="2">
        <v>0</v>
      </c>
      <c r="G344" s="3">
        <f t="shared" si="12"/>
        <v>479.51400000000001</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699</v>
      </c>
      <c r="E348" s="2">
        <v>0</v>
      </c>
      <c r="F348" s="2">
        <v>0</v>
      </c>
      <c r="G348" s="3">
        <f t="shared" si="12"/>
        <v>485.10599999999994</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8772965.2699999996</v>
      </c>
      <c r="D355" s="2">
        <f>'PR-RAS'!E360</f>
        <v>11316329.75</v>
      </c>
      <c r="E355" s="2">
        <v>0</v>
      </c>
      <c r="F355" s="2">
        <v>0</v>
      </c>
      <c r="G355" s="3">
        <f t="shared" si="12"/>
        <v>11117591.168579999</v>
      </c>
      <c r="H355" s="3">
        <f t="shared" si="13"/>
        <v>0.51999999955296516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314365.17000000004</v>
      </c>
      <c r="D356" s="2">
        <f>'PR-RAS'!E361</f>
        <v>83456.5</v>
      </c>
      <c r="E356" s="2">
        <v>0</v>
      </c>
      <c r="F356" s="2">
        <v>0</v>
      </c>
      <c r="G356" s="3">
        <f t="shared" si="12"/>
        <v>170853.75035000002</v>
      </c>
      <c r="H356" s="3">
        <f t="shared" si="13"/>
        <v>0.67000000004190952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275397.27</v>
      </c>
      <c r="D357" s="2">
        <f>'PR-RAS'!E362</f>
        <v>46000</v>
      </c>
      <c r="E357" s="2">
        <v>0</v>
      </c>
      <c r="F357" s="2">
        <v>0</v>
      </c>
      <c r="G357" s="3">
        <f t="shared" si="12"/>
        <v>130793.42812</v>
      </c>
      <c r="H357" s="3">
        <f t="shared" si="13"/>
        <v>0.27000000001862645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275397.27</v>
      </c>
      <c r="D358" s="2">
        <f>'PR-RAS'!E363</f>
        <v>46000</v>
      </c>
      <c r="E358" s="2">
        <v>0</v>
      </c>
      <c r="F358" s="2">
        <v>0</v>
      </c>
      <c r="G358" s="3">
        <f t="shared" si="12"/>
        <v>131160.82539000001</v>
      </c>
      <c r="H358" s="3">
        <f t="shared" si="13"/>
        <v>0.27000000001862645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38967.9</v>
      </c>
      <c r="D361" s="2">
        <f>'PR-RAS'!E366</f>
        <v>37456.5</v>
      </c>
      <c r="E361" s="2">
        <v>0</v>
      </c>
      <c r="F361" s="2">
        <v>0</v>
      </c>
      <c r="G361" s="3">
        <f t="shared" si="12"/>
        <v>40997.123999999996</v>
      </c>
      <c r="H361" s="3">
        <f t="shared" si="13"/>
        <v>0.59999999999854481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6389</v>
      </c>
      <c r="E364" s="2">
        <v>0</v>
      </c>
      <c r="F364" s="2">
        <v>0</v>
      </c>
      <c r="G364" s="3">
        <f t="shared" si="12"/>
        <v>4638.4139999999998</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38967.9</v>
      </c>
      <c r="D365" s="2">
        <f>'PR-RAS'!E370</f>
        <v>31067.5</v>
      </c>
      <c r="E365" s="2">
        <v>0</v>
      </c>
      <c r="F365" s="2">
        <v>0</v>
      </c>
      <c r="G365" s="3">
        <f t="shared" si="12"/>
        <v>36801.455599999994</v>
      </c>
      <c r="H365" s="3">
        <f t="shared" si="13"/>
        <v>0.59999999999854481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5548395.7599999998</v>
      </c>
      <c r="D368" s="2">
        <f>'PR-RAS'!E373</f>
        <v>10243760.49</v>
      </c>
      <c r="E368" s="2">
        <v>0</v>
      </c>
      <c r="F368" s="2">
        <v>0</v>
      </c>
      <c r="G368" s="3">
        <f t="shared" si="12"/>
        <v>9555181.4435799997</v>
      </c>
      <c r="H368" s="3">
        <f t="shared" si="13"/>
        <v>0.73000000044703484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5035767.8899999997</v>
      </c>
      <c r="D369" s="2">
        <f>'PR-RAS'!E374</f>
        <v>9888417.2799999993</v>
      </c>
      <c r="E369" s="2">
        <v>0</v>
      </c>
      <c r="F369" s="2">
        <v>0</v>
      </c>
      <c r="G369" s="3">
        <f t="shared" si="12"/>
        <v>9131037.7016000003</v>
      </c>
      <c r="H369" s="3">
        <f t="shared" si="13"/>
        <v>0.38999999966472387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132064.29999999999</v>
      </c>
      <c r="D370" s="2">
        <f>'PR-RAS'!E375</f>
        <v>0</v>
      </c>
      <c r="E370" s="2">
        <v>0</v>
      </c>
      <c r="F370" s="2">
        <v>0</v>
      </c>
      <c r="G370" s="3">
        <f t="shared" si="12"/>
        <v>48731.726699999992</v>
      </c>
      <c r="H370" s="3">
        <f t="shared" si="13"/>
        <v>0.29999999998835847</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132000</v>
      </c>
      <c r="D371" s="2">
        <f>'PR-RAS'!E376</f>
        <v>50781.27</v>
      </c>
      <c r="E371" s="2">
        <v>0</v>
      </c>
      <c r="F371" s="2">
        <v>0</v>
      </c>
      <c r="G371" s="3">
        <f t="shared" si="12"/>
        <v>86418.13979999999</v>
      </c>
      <c r="H371" s="3">
        <f t="shared" si="13"/>
        <v>0.26999999999679858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1666487.9</v>
      </c>
      <c r="D372" s="2">
        <f>'PR-RAS'!E377</f>
        <v>2235511.0099999998</v>
      </c>
      <c r="E372" s="2">
        <v>0</v>
      </c>
      <c r="F372" s="2">
        <v>0</v>
      </c>
      <c r="G372" s="3">
        <f t="shared" si="12"/>
        <v>2277016.1803199998</v>
      </c>
      <c r="H372" s="3">
        <f t="shared" si="13"/>
        <v>0.10999999986961484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3105215.69</v>
      </c>
      <c r="D373" s="2">
        <f>'PR-RAS'!E378</f>
        <v>7602125</v>
      </c>
      <c r="E373" s="2">
        <v>0</v>
      </c>
      <c r="F373" s="2">
        <v>0</v>
      </c>
      <c r="G373" s="3">
        <f t="shared" si="12"/>
        <v>6811121.2366800001</v>
      </c>
      <c r="H373" s="3">
        <f t="shared" si="13"/>
        <v>0.31000000005587935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60811.94</v>
      </c>
      <c r="D374" s="2">
        <f>'PR-RAS'!E379</f>
        <v>70121.89</v>
      </c>
      <c r="E374" s="2">
        <v>0</v>
      </c>
      <c r="F374" s="2">
        <v>0</v>
      </c>
      <c r="G374" s="3">
        <f t="shared" si="12"/>
        <v>74993.783559999996</v>
      </c>
      <c r="H374" s="3">
        <f t="shared" si="13"/>
        <v>0.16999999999825377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36669.35</v>
      </c>
      <c r="D375" s="2">
        <f>'PR-RAS'!E380</f>
        <v>49587.62</v>
      </c>
      <c r="E375" s="2">
        <v>0</v>
      </c>
      <c r="F375" s="2">
        <v>0</v>
      </c>
      <c r="G375" s="3">
        <f t="shared" si="12"/>
        <v>50805.876660000002</v>
      </c>
      <c r="H375" s="3">
        <f t="shared" si="13"/>
        <v>0.72999999999592546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3433.94</v>
      </c>
      <c r="D376" s="2">
        <f>'PR-RAS'!E381</f>
        <v>11848.94</v>
      </c>
      <c r="E376" s="2">
        <v>0</v>
      </c>
      <c r="F376" s="2">
        <v>0</v>
      </c>
      <c r="G376" s="3">
        <f t="shared" si="12"/>
        <v>10174.432499999999</v>
      </c>
      <c r="H376" s="3">
        <f t="shared" si="13"/>
        <v>0.11999999999943611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6715.74</v>
      </c>
      <c r="D377" s="2">
        <f>'PR-RAS'!E382</f>
        <v>162.91999999999999</v>
      </c>
      <c r="E377" s="2">
        <v>0</v>
      </c>
      <c r="F377" s="2">
        <v>0</v>
      </c>
      <c r="G377" s="3">
        <f t="shared" si="12"/>
        <v>2647.6340799999998</v>
      </c>
      <c r="H377" s="3">
        <f t="shared" si="13"/>
        <v>0.34000000000023078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1237.58</v>
      </c>
      <c r="E378" s="2">
        <v>0</v>
      </c>
      <c r="F378" s="2">
        <v>0</v>
      </c>
      <c r="G378" s="3">
        <f t="shared" si="12"/>
        <v>933.13531999999998</v>
      </c>
      <c r="H378" s="3">
        <f t="shared" si="13"/>
        <v>0.42000000000007276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1036.25</v>
      </c>
      <c r="E379" s="2">
        <v>0</v>
      </c>
      <c r="F379" s="2">
        <v>0</v>
      </c>
      <c r="G379" s="3">
        <f t="shared" si="12"/>
        <v>783.40499999999997</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13992.91</v>
      </c>
      <c r="D381" s="2">
        <f>'PR-RAS'!E386</f>
        <v>6248.58</v>
      </c>
      <c r="E381" s="2">
        <v>0</v>
      </c>
      <c r="F381" s="2">
        <v>0</v>
      </c>
      <c r="G381" s="3">
        <f t="shared" si="12"/>
        <v>10066.2266</v>
      </c>
      <c r="H381" s="3">
        <f t="shared" si="13"/>
        <v>0.51000000000021828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47488.24</v>
      </c>
      <c r="D388" s="2">
        <f>'PR-RAS'!E393</f>
        <v>55868.21</v>
      </c>
      <c r="E388" s="2">
        <v>0</v>
      </c>
      <c r="F388" s="2">
        <v>0</v>
      </c>
      <c r="G388" s="3">
        <f t="shared" si="12"/>
        <v>61619.943420000003</v>
      </c>
      <c r="H388" s="3">
        <f t="shared" si="13"/>
        <v>0.44999999999708962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47488.24</v>
      </c>
      <c r="D389" s="2">
        <f>'PR-RAS'!E394</f>
        <v>55868.21</v>
      </c>
      <c r="E389" s="2">
        <v>0</v>
      </c>
      <c r="F389" s="2">
        <v>0</v>
      </c>
      <c r="G389" s="3">
        <f t="shared" si="12"/>
        <v>61779.168080000003</v>
      </c>
      <c r="H389" s="3">
        <f t="shared" si="13"/>
        <v>0.44999999999708962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27714.75</v>
      </c>
      <c r="E393" s="2">
        <v>0</v>
      </c>
      <c r="F393" s="2">
        <v>0</v>
      </c>
      <c r="G393" s="3">
        <f t="shared" si="12"/>
        <v>21728.364000000001</v>
      </c>
      <c r="H393" s="3">
        <f t="shared" si="13"/>
        <v>0.25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27714.75</v>
      </c>
      <c r="E394" s="2">
        <v>0</v>
      </c>
      <c r="F394" s="2">
        <v>0</v>
      </c>
      <c r="G394" s="3">
        <f t="shared" si="12"/>
        <v>21783.7935</v>
      </c>
      <c r="H394" s="3">
        <f t="shared" si="13"/>
        <v>0.25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404327.68999999994</v>
      </c>
      <c r="D396" s="2">
        <f>'PR-RAS'!E401</f>
        <v>201638.36</v>
      </c>
      <c r="E396" s="2">
        <v>0</v>
      </c>
      <c r="F396" s="2">
        <v>0</v>
      </c>
      <c r="G396" s="3">
        <f t="shared" si="12"/>
        <v>319003.74195</v>
      </c>
      <c r="H396" s="3">
        <f t="shared" si="13"/>
        <v>0.67000000004190952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2841.08</v>
      </c>
      <c r="E398" s="2">
        <v>0</v>
      </c>
      <c r="F398" s="2">
        <v>0</v>
      </c>
      <c r="G398" s="3">
        <f t="shared" si="12"/>
        <v>2255.8175200000001</v>
      </c>
      <c r="H398" s="3">
        <f t="shared" si="13"/>
        <v>7.999999999992724E-2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120549.78</v>
      </c>
      <c r="D399" s="2">
        <f>'PR-RAS'!E404</f>
        <v>165762.48000000001</v>
      </c>
      <c r="E399" s="2">
        <v>0</v>
      </c>
      <c r="F399" s="2">
        <v>0</v>
      </c>
      <c r="G399" s="3">
        <f t="shared" si="12"/>
        <v>179925.74652000002</v>
      </c>
      <c r="H399" s="3">
        <f t="shared" si="13"/>
        <v>0.70000000001164153</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283777.90999999997</v>
      </c>
      <c r="D400" s="2">
        <f>'PR-RAS'!E405</f>
        <v>33034.800000000003</v>
      </c>
      <c r="E400" s="2">
        <v>0</v>
      </c>
      <c r="F400" s="2">
        <v>0</v>
      </c>
      <c r="G400" s="3">
        <f t="shared" si="12"/>
        <v>139589.15649000002</v>
      </c>
      <c r="H400" s="3">
        <f t="shared" si="13"/>
        <v>0.29000000002270099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2910204.34</v>
      </c>
      <c r="D407" s="2">
        <f>'PR-RAS'!E412</f>
        <v>989112.76</v>
      </c>
      <c r="E407" s="2">
        <v>0</v>
      </c>
      <c r="F407" s="2">
        <v>0</v>
      </c>
      <c r="G407" s="3">
        <f t="shared" si="12"/>
        <v>1984702.5231599999</v>
      </c>
      <c r="H407" s="3">
        <f t="shared" si="13"/>
        <v>0.57999999984167516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2883968.09</v>
      </c>
      <c r="D408" s="2">
        <f>'PR-RAS'!E413</f>
        <v>989112.76</v>
      </c>
      <c r="E408" s="2">
        <v>0</v>
      </c>
      <c r="F408" s="2">
        <v>0</v>
      </c>
      <c r="G408" s="3">
        <f t="shared" si="12"/>
        <v>1978912.7992699996</v>
      </c>
      <c r="H408" s="3">
        <f t="shared" si="13"/>
        <v>0.32999999984167516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26236.25</v>
      </c>
      <c r="D411" s="2">
        <f>'PR-RAS'!E416</f>
        <v>0</v>
      </c>
      <c r="E411" s="2">
        <v>0</v>
      </c>
      <c r="F411" s="2">
        <v>0</v>
      </c>
      <c r="G411" s="3">
        <f t="shared" si="12"/>
        <v>10756.862499999999</v>
      </c>
      <c r="H411" s="3">
        <f t="shared" si="13"/>
        <v>0.25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8112025.1299999999</v>
      </c>
      <c r="D413" s="2">
        <f>'PR-RAS'!E418</f>
        <v>10886410.15</v>
      </c>
      <c r="E413" s="2">
        <v>0</v>
      </c>
      <c r="F413" s="2">
        <v>0</v>
      </c>
      <c r="G413" s="3">
        <f t="shared" si="12"/>
        <v>12312556.317159999</v>
      </c>
      <c r="H413" s="3">
        <f t="shared" si="13"/>
        <v>0.28000000026077032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45371.42</v>
      </c>
      <c r="D415" s="2">
        <f>'PR-RAS'!E420</f>
        <v>2005046.49</v>
      </c>
      <c r="E415" s="2">
        <v>0</v>
      </c>
      <c r="F415" s="2">
        <v>0</v>
      </c>
      <c r="G415" s="3">
        <f t="shared" si="12"/>
        <v>1678962.2615999999</v>
      </c>
      <c r="H415" s="3">
        <f t="shared" si="13"/>
        <v>0.90999999998894054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50146.28</v>
      </c>
      <c r="D416" s="2">
        <f>'PR-RAS'!E421</f>
        <v>24707.32</v>
      </c>
      <c r="E416" s="2">
        <v>0</v>
      </c>
      <c r="F416" s="2">
        <v>0</v>
      </c>
      <c r="G416" s="3">
        <f t="shared" si="12"/>
        <v>41317.781799999997</v>
      </c>
      <c r="H416" s="3">
        <f t="shared" si="13"/>
        <v>0.59999999999854481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15652073.43</v>
      </c>
      <c r="D417" s="2">
        <f>'PR-RAS'!E422</f>
        <v>20187246.710000001</v>
      </c>
      <c r="E417" s="2">
        <v>0</v>
      </c>
      <c r="F417" s="2">
        <v>0</v>
      </c>
      <c r="G417" s="3">
        <f t="shared" si="12"/>
        <v>23307051.809599999</v>
      </c>
      <c r="H417" s="3">
        <f t="shared" si="13"/>
        <v>0.7199999988079071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19549550.909999996</v>
      </c>
      <c r="D418" s="2">
        <f>'PR-RAS'!E423</f>
        <v>24098149.93</v>
      </c>
      <c r="E418" s="2">
        <v>0</v>
      </c>
      <c r="F418" s="2">
        <v>0</v>
      </c>
      <c r="G418" s="3">
        <f t="shared" si="12"/>
        <v>28250019.771089997</v>
      </c>
      <c r="H418" s="3">
        <f t="shared" si="13"/>
        <v>0.16000000387430191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3897477.4799999967</v>
      </c>
      <c r="D420" s="2">
        <f>'PR-RAS'!E425</f>
        <v>3910903.2199999988</v>
      </c>
      <c r="E420" s="2">
        <v>0</v>
      </c>
      <c r="F420" s="2">
        <v>0</v>
      </c>
      <c r="G420" s="3">
        <f t="shared" si="12"/>
        <v>4910379.9624799974</v>
      </c>
      <c r="H420" s="3">
        <f t="shared" si="13"/>
        <v>0.69999999552965164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679880.37</v>
      </c>
      <c r="D421" s="2">
        <f>'PR-RAS'!E426</f>
        <v>0</v>
      </c>
      <c r="E421" s="2">
        <v>0</v>
      </c>
      <c r="F421" s="2">
        <v>0</v>
      </c>
      <c r="G421" s="3">
        <f t="shared" si="12"/>
        <v>285549.75539999997</v>
      </c>
      <c r="H421" s="3">
        <f t="shared" si="13"/>
        <v>0.36999999999534339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1695056.65</v>
      </c>
      <c r="E422" s="2">
        <v>0</v>
      </c>
      <c r="F422" s="2">
        <v>0</v>
      </c>
      <c r="G422" s="3">
        <f t="shared" si="12"/>
        <v>1427237.6993</v>
      </c>
      <c r="H422" s="3">
        <f t="shared" si="13"/>
        <v>0.35000000009313226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608473.9</v>
      </c>
      <c r="D423" s="2">
        <f>'PR-RAS'!E428</f>
        <v>1336841.03</v>
      </c>
      <c r="E423" s="2">
        <v>0</v>
      </c>
      <c r="F423" s="2">
        <v>0</v>
      </c>
      <c r="G423" s="3">
        <f t="shared" si="12"/>
        <v>1385069.8151199999</v>
      </c>
      <c r="H423" s="3">
        <f t="shared" si="13"/>
        <v>0.13000000000465661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2000000</v>
      </c>
      <c r="D424" s="2">
        <f>'PR-RAS'!E430</f>
        <v>6000000</v>
      </c>
      <c r="E424" s="2">
        <v>0</v>
      </c>
      <c r="F424" s="2">
        <v>0</v>
      </c>
      <c r="G424" s="3">
        <f t="shared" si="12"/>
        <v>5922000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2000000</v>
      </c>
      <c r="D485" s="2">
        <f>'PR-RAS'!E491</f>
        <v>6000000</v>
      </c>
      <c r="E485" s="2">
        <v>0</v>
      </c>
      <c r="F485" s="2">
        <v>0</v>
      </c>
      <c r="G485" s="3">
        <f t="shared" si="12"/>
        <v>6776000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2000000</v>
      </c>
      <c r="D496" s="2">
        <f>'PR-RAS'!E502</f>
        <v>6000000</v>
      </c>
      <c r="E496" s="2">
        <v>0</v>
      </c>
      <c r="F496" s="2">
        <v>0</v>
      </c>
      <c r="G496" s="3">
        <f t="shared" si="12"/>
        <v>6930000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2000000</v>
      </c>
      <c r="D497" s="2">
        <f>'PR-RAS'!E503</f>
        <v>6000000</v>
      </c>
      <c r="E497" s="2">
        <v>0</v>
      </c>
      <c r="F497" s="2">
        <v>0</v>
      </c>
      <c r="G497" s="3">
        <f t="shared" si="12"/>
        <v>6944000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877910.28</v>
      </c>
      <c r="D529" s="2">
        <f>'PR-RAS'!E535</f>
        <v>1214052.56</v>
      </c>
      <c r="E529" s="2">
        <v>0</v>
      </c>
      <c r="F529" s="2">
        <v>0</v>
      </c>
      <c r="G529" s="3">
        <f t="shared" ref="G529:G836" si="14">(B529/1000)*(C529*1+D529*2)</f>
        <v>1745576.1312000002</v>
      </c>
      <c r="H529" s="3">
        <f t="shared" ref="H529:H836" si="15">ABS(C529-ROUND(C529,0))+ABS(D529-ROUND(D529,0))</f>
        <v>0.71999999997206032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877910.28</v>
      </c>
      <c r="D591" s="2">
        <f>'PR-RAS'!E597</f>
        <v>1214052.56</v>
      </c>
      <c r="E591" s="2">
        <v>0</v>
      </c>
      <c r="F591" s="2">
        <v>0</v>
      </c>
      <c r="G591" s="3">
        <f t="shared" si="14"/>
        <v>1950549.0860000001</v>
      </c>
      <c r="H591" s="3">
        <f t="shared" si="15"/>
        <v>0.71999999997206032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877910.28</v>
      </c>
      <c r="D603" s="2">
        <f>'PR-RAS'!E609</f>
        <v>1214052.56</v>
      </c>
      <c r="E603" s="2">
        <v>0</v>
      </c>
      <c r="F603" s="2">
        <v>0</v>
      </c>
      <c r="G603" s="3">
        <f t="shared" si="14"/>
        <v>1990221.2708000001</v>
      </c>
      <c r="H603" s="3">
        <f t="shared" si="15"/>
        <v>0.71999999997206032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877910.28</v>
      </c>
      <c r="D604" s="2">
        <f>'PR-RAS'!E610</f>
        <v>1214052.56</v>
      </c>
      <c r="E604" s="2">
        <v>0</v>
      </c>
      <c r="F604" s="2">
        <v>0</v>
      </c>
      <c r="G604" s="3">
        <f t="shared" si="14"/>
        <v>1993527.2862000002</v>
      </c>
      <c r="H604" s="3">
        <f t="shared" si="15"/>
        <v>0.71999999997206032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1122089.72</v>
      </c>
      <c r="D633" s="2">
        <f>'PR-RAS'!E639</f>
        <v>4785947.4399999995</v>
      </c>
      <c r="E633" s="2">
        <v>0</v>
      </c>
      <c r="F633" s="2">
        <v>0</v>
      </c>
      <c r="G633" s="3">
        <f t="shared" si="14"/>
        <v>6758598.2671999997</v>
      </c>
      <c r="H633" s="3">
        <f t="shared" si="15"/>
        <v>0.71999999950639904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393699.02</v>
      </c>
      <c r="D635" s="2">
        <f>'PR-RAS'!E641</f>
        <v>0</v>
      </c>
      <c r="E635" s="2">
        <v>0</v>
      </c>
      <c r="F635" s="2">
        <v>0</v>
      </c>
      <c r="G635" s="3">
        <f t="shared" si="14"/>
        <v>249605.17868000001</v>
      </c>
      <c r="H635" s="3">
        <f t="shared" si="15"/>
        <v>2.0000000018626451E-2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17652073.43</v>
      </c>
      <c r="D637" s="2">
        <f>'PR-RAS'!E643</f>
        <v>26187246.710000001</v>
      </c>
      <c r="E637" s="2">
        <v>0</v>
      </c>
      <c r="F637" s="2">
        <v>0</v>
      </c>
      <c r="G637" s="3">
        <f t="shared" si="14"/>
        <v>44536896.516599998</v>
      </c>
      <c r="H637" s="3">
        <f t="shared" si="15"/>
        <v>0.7199999988079071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20427461.189999998</v>
      </c>
      <c r="D638" s="2">
        <f>'PR-RAS'!E644</f>
        <v>25312202.489999998</v>
      </c>
      <c r="E638" s="2">
        <v>0</v>
      </c>
      <c r="F638" s="2">
        <v>0</v>
      </c>
      <c r="G638" s="3">
        <f t="shared" si="14"/>
        <v>45260038.750289991</v>
      </c>
      <c r="H638" s="3">
        <f t="shared" si="15"/>
        <v>0.67999999597668648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875044.22000000253</v>
      </c>
      <c r="E639" s="2">
        <v>0</v>
      </c>
      <c r="F639" s="2">
        <v>0</v>
      </c>
      <c r="G639" s="3">
        <f t="shared" si="14"/>
        <v>1116556.4247200033</v>
      </c>
      <c r="H639" s="3">
        <f t="shared" si="15"/>
        <v>0.2200000025331974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2775387.7599999979</v>
      </c>
      <c r="D640" s="2">
        <f>'PR-RAS'!E646</f>
        <v>0</v>
      </c>
      <c r="E640" s="2">
        <v>0</v>
      </c>
      <c r="F640" s="2">
        <v>0</v>
      </c>
      <c r="G640" s="3">
        <f t="shared" si="14"/>
        <v>1773472.7786399988</v>
      </c>
      <c r="H640" s="3">
        <f t="shared" si="15"/>
        <v>0.24000000208616257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1073579.3900000001</v>
      </c>
      <c r="D641" s="2">
        <f>'PR-RAS'!E647</f>
        <v>0</v>
      </c>
      <c r="E641" s="2">
        <v>0</v>
      </c>
      <c r="F641" s="2">
        <v>0</v>
      </c>
      <c r="G641" s="3">
        <f t="shared" si="14"/>
        <v>687090.80960000015</v>
      </c>
      <c r="H641" s="3">
        <f t="shared" si="15"/>
        <v>0.39000000013038516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1695056.65</v>
      </c>
      <c r="E642" s="2">
        <v>0</v>
      </c>
      <c r="F642" s="2">
        <v>0</v>
      </c>
      <c r="G642" s="3">
        <f t="shared" si="14"/>
        <v>2173062.6253</v>
      </c>
      <c r="H642" s="3">
        <f t="shared" si="15"/>
        <v>0.35000000009313226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1701808.3699999978</v>
      </c>
      <c r="D644" s="2">
        <f>'PR-RAS'!E650</f>
        <v>820012.42999999737</v>
      </c>
      <c r="E644" s="2">
        <v>0</v>
      </c>
      <c r="F644" s="2">
        <v>0</v>
      </c>
      <c r="G644" s="3">
        <f t="shared" si="14"/>
        <v>2148798.7668899954</v>
      </c>
      <c r="H644" s="3">
        <f t="shared" si="15"/>
        <v>0.79999999515712261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191424.53</v>
      </c>
      <c r="D645" s="2">
        <f>'PR-RAS'!E651</f>
        <v>0</v>
      </c>
      <c r="E645" s="2">
        <v>0</v>
      </c>
      <c r="F645" s="2">
        <v>0</v>
      </c>
      <c r="G645" s="3">
        <f t="shared" si="14"/>
        <v>123277.39732</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1490164.92</v>
      </c>
      <c r="D646" s="2">
        <f>'PR-RAS'!E653</f>
        <v>332095.31</v>
      </c>
      <c r="E646" s="2">
        <v>0</v>
      </c>
      <c r="F646" s="2">
        <v>0</v>
      </c>
      <c r="G646" s="3">
        <f t="shared" si="14"/>
        <v>1389559.3233</v>
      </c>
      <c r="H646" s="3">
        <f t="shared" si="15"/>
        <v>0.3900000000721775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16201438.630000001</v>
      </c>
      <c r="D647" s="2">
        <f>'PR-RAS'!E654</f>
        <v>28468747.899999999</v>
      </c>
      <c r="E647" s="2">
        <v>0</v>
      </c>
      <c r="F647" s="2">
        <v>0</v>
      </c>
      <c r="G647" s="3">
        <f t="shared" si="14"/>
        <v>47247751.641779996</v>
      </c>
      <c r="H647" s="3">
        <f t="shared" si="15"/>
        <v>0.47000000067055225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17359508.239999998</v>
      </c>
      <c r="D648" s="2">
        <f>'PR-RAS'!E655</f>
        <v>27027887</v>
      </c>
      <c r="E648" s="2">
        <v>0</v>
      </c>
      <c r="F648" s="2">
        <v>0</v>
      </c>
      <c r="G648" s="3">
        <f t="shared" si="14"/>
        <v>46205687.609279998</v>
      </c>
      <c r="H648" s="3">
        <f t="shared" si="15"/>
        <v>0.23999999836087227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332095.31000000238</v>
      </c>
      <c r="D649" s="2">
        <f>'PR-RAS'!E656</f>
        <v>1772956.2099999972</v>
      </c>
      <c r="E649" s="2">
        <v>0</v>
      </c>
      <c r="F649" s="2">
        <v>0</v>
      </c>
      <c r="G649" s="3">
        <f t="shared" si="14"/>
        <v>2512949.0090399981</v>
      </c>
      <c r="H649" s="3">
        <f t="shared" si="15"/>
        <v>0.51999999955296516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22</v>
      </c>
      <c r="D650" s="2">
        <f>'PR-RAS'!E657</f>
        <v>66</v>
      </c>
      <c r="E650" s="2">
        <v>0</v>
      </c>
      <c r="F650" s="2">
        <v>0</v>
      </c>
      <c r="G650" s="3">
        <f t="shared" si="14"/>
        <v>99.945999999999998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203</v>
      </c>
      <c r="D651" s="2">
        <f>'PR-RAS'!E658</f>
        <v>206</v>
      </c>
      <c r="E651" s="2">
        <v>0</v>
      </c>
      <c r="F651" s="2">
        <v>0</v>
      </c>
      <c r="G651" s="3">
        <f t="shared" si="14"/>
        <v>399.75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64</v>
      </c>
      <c r="E652" s="2">
        <v>0</v>
      </c>
      <c r="F652" s="2">
        <v>0</v>
      </c>
      <c r="G652" s="3">
        <f t="shared" si="14"/>
        <v>97.65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189</v>
      </c>
      <c r="D653" s="2">
        <f>'PR-RAS'!E660</f>
        <v>190</v>
      </c>
      <c r="E653" s="2">
        <v>0</v>
      </c>
      <c r="F653" s="2">
        <v>0</v>
      </c>
      <c r="G653" s="3">
        <f t="shared" si="14"/>
        <v>370.988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103517.57</v>
      </c>
      <c r="D654" s="2">
        <f>'PR-RAS'!E661</f>
        <v>119145.11</v>
      </c>
      <c r="E654" s="2">
        <v>0</v>
      </c>
      <c r="F654" s="2">
        <v>0</v>
      </c>
      <c r="G654" s="3">
        <f t="shared" si="14"/>
        <v>223200.48687000002</v>
      </c>
      <c r="H654" s="3">
        <f t="shared" si="15"/>
        <v>0.53999999999359716</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6231.82</v>
      </c>
      <c r="D655" s="2">
        <f>'PR-RAS'!E662</f>
        <v>20143.88</v>
      </c>
      <c r="E655" s="2">
        <v>0</v>
      </c>
      <c r="F655" s="2">
        <v>0</v>
      </c>
      <c r="G655" s="3">
        <f t="shared" si="14"/>
        <v>30423.805320000003</v>
      </c>
      <c r="H655" s="3">
        <f t="shared" si="15"/>
        <v>0.2999999999992724</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1265602.93</v>
      </c>
      <c r="D662" s="2">
        <f>'PR-RAS'!E669</f>
        <v>142689.41</v>
      </c>
      <c r="E662" s="2">
        <v>0</v>
      </c>
      <c r="F662" s="2">
        <v>0</v>
      </c>
      <c r="G662" s="3">
        <f t="shared" si="14"/>
        <v>1025198.93675</v>
      </c>
      <c r="H662" s="3">
        <f t="shared" si="15"/>
        <v>0.48000000006868504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26399.39</v>
      </c>
      <c r="E663" s="2">
        <v>0</v>
      </c>
      <c r="F663" s="2">
        <v>0</v>
      </c>
      <c r="G663" s="3">
        <f t="shared" si="14"/>
        <v>34952.792359999999</v>
      </c>
      <c r="H663" s="3">
        <f t="shared" si="15"/>
        <v>0.38999999999941792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36801.68</v>
      </c>
      <c r="D665" s="2">
        <f>'PR-RAS'!E672</f>
        <v>106041.76</v>
      </c>
      <c r="E665" s="2">
        <v>0</v>
      </c>
      <c r="F665" s="2">
        <v>0</v>
      </c>
      <c r="G665" s="3">
        <f t="shared" si="14"/>
        <v>165259.77280000001</v>
      </c>
      <c r="H665" s="3">
        <f t="shared" si="15"/>
        <v>0.56000000000494765</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682716.38</v>
      </c>
      <c r="D666" s="2">
        <f>'PR-RAS'!E673</f>
        <v>1858163.87</v>
      </c>
      <c r="E666" s="2">
        <v>0</v>
      </c>
      <c r="F666" s="2">
        <v>0</v>
      </c>
      <c r="G666" s="3">
        <f t="shared" si="14"/>
        <v>2925364.3398000002</v>
      </c>
      <c r="H666" s="3">
        <f t="shared" si="15"/>
        <v>0.5099999998928979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565.45000000000005</v>
      </c>
      <c r="D667" s="2">
        <f>'PR-RAS'!E674</f>
        <v>800000</v>
      </c>
      <c r="E667" s="2">
        <v>0</v>
      </c>
      <c r="F667" s="2">
        <v>0</v>
      </c>
      <c r="G667" s="3">
        <f t="shared" si="14"/>
        <v>1065976.5897000001</v>
      </c>
      <c r="H667" s="3">
        <f t="shared" si="15"/>
        <v>0.45000000000004547</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175307.87</v>
      </c>
      <c r="D670" s="2">
        <f>'PR-RAS'!E677</f>
        <v>190548.96</v>
      </c>
      <c r="E670" s="2">
        <v>0</v>
      </c>
      <c r="F670" s="2">
        <v>0</v>
      </c>
      <c r="G670" s="3">
        <f t="shared" si="14"/>
        <v>372235.47351000004</v>
      </c>
      <c r="H670" s="3">
        <f t="shared" si="15"/>
        <v>0.17000000001280569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6837.05</v>
      </c>
      <c r="D674" s="2">
        <f>'PR-RAS'!E681</f>
        <v>158000</v>
      </c>
      <c r="E674" s="2">
        <v>0</v>
      </c>
      <c r="F674" s="2">
        <v>0</v>
      </c>
      <c r="G674" s="3">
        <f t="shared" si="14"/>
        <v>217269.33465</v>
      </c>
      <c r="H674" s="3">
        <f t="shared" si="15"/>
        <v>5.0000000000181899E-2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2840232.02</v>
      </c>
      <c r="D676" s="2">
        <f>'PR-RAS'!E683</f>
        <v>3000309.98</v>
      </c>
      <c r="E676" s="2">
        <v>0</v>
      </c>
      <c r="F676" s="2">
        <v>0</v>
      </c>
      <c r="G676" s="3">
        <f t="shared" si="14"/>
        <v>5967575.0865000011</v>
      </c>
      <c r="H676" s="3">
        <f t="shared" si="15"/>
        <v>4.0000000037252903E-2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3203.38</v>
      </c>
      <c r="D677" s="2">
        <f>'PR-RAS'!E684</f>
        <v>3000</v>
      </c>
      <c r="E677" s="2">
        <v>0</v>
      </c>
      <c r="F677" s="2">
        <v>0</v>
      </c>
      <c r="G677" s="3">
        <f t="shared" si="14"/>
        <v>6221.4848800000009</v>
      </c>
      <c r="H677" s="3">
        <f t="shared" si="15"/>
        <v>0.38000000000010914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135956.14000000001</v>
      </c>
      <c r="D678" s="2">
        <f>'PR-RAS'!E685</f>
        <v>50403.74</v>
      </c>
      <c r="E678" s="2">
        <v>0</v>
      </c>
      <c r="F678" s="2">
        <v>0</v>
      </c>
      <c r="G678" s="3">
        <f t="shared" si="14"/>
        <v>160288.97074000002</v>
      </c>
      <c r="H678" s="3">
        <f t="shared" si="15"/>
        <v>0.40000000001600711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7800</v>
      </c>
      <c r="D679" s="2">
        <f>'PR-RAS'!E686</f>
        <v>9800</v>
      </c>
      <c r="E679" s="2">
        <v>0</v>
      </c>
      <c r="F679" s="2">
        <v>0</v>
      </c>
      <c r="G679" s="3">
        <f t="shared" si="14"/>
        <v>18577.2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571655.43000000005</v>
      </c>
      <c r="D695" s="2">
        <f>'PR-RAS'!E702</f>
        <v>362394.7</v>
      </c>
      <c r="E695" s="2">
        <v>0</v>
      </c>
      <c r="F695" s="2">
        <v>0</v>
      </c>
      <c r="G695" s="3">
        <f t="shared" si="14"/>
        <v>899732.71201999998</v>
      </c>
      <c r="H695" s="3">
        <f t="shared" si="15"/>
        <v>0.73000000003958121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162638.28</v>
      </c>
      <c r="D696" s="2">
        <f>'PR-RAS'!E703</f>
        <v>77129.820000000007</v>
      </c>
      <c r="E696" s="2">
        <v>0</v>
      </c>
      <c r="F696" s="2">
        <v>0</v>
      </c>
      <c r="G696" s="3">
        <f t="shared" si="14"/>
        <v>220244.05440000002</v>
      </c>
      <c r="H696" s="3">
        <f t="shared" si="15"/>
        <v>0.45999999999185093</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2799210.25</v>
      </c>
      <c r="D699" s="2">
        <f>'PR-RAS'!E706</f>
        <v>4006957.37</v>
      </c>
      <c r="E699" s="2">
        <v>0</v>
      </c>
      <c r="F699" s="2">
        <v>0</v>
      </c>
      <c r="G699" s="3">
        <f t="shared" si="14"/>
        <v>7547561.2430199999</v>
      </c>
      <c r="H699" s="3">
        <f t="shared" si="15"/>
        <v>0.62000000011175871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29477.67</v>
      </c>
      <c r="D700" s="2">
        <f>'PR-RAS'!E707</f>
        <v>972607</v>
      </c>
      <c r="E700" s="2">
        <v>0</v>
      </c>
      <c r="F700" s="2">
        <v>0</v>
      </c>
      <c r="G700" s="3">
        <f t="shared" si="14"/>
        <v>1380309.4773299999</v>
      </c>
      <c r="H700" s="3">
        <f t="shared" si="15"/>
        <v>0.33000000000174623</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291746.09000000003</v>
      </c>
      <c r="D717" s="2">
        <f>'PR-RAS'!E724</f>
        <v>374790.11</v>
      </c>
      <c r="E717" s="2">
        <v>0</v>
      </c>
      <c r="F717" s="2">
        <v>0</v>
      </c>
      <c r="G717" s="3">
        <f t="shared" si="14"/>
        <v>745589.63795999996</v>
      </c>
      <c r="H717" s="3">
        <f t="shared" si="15"/>
        <v>0.20000000001164153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1280</v>
      </c>
      <c r="D719" s="2">
        <f>'PR-RAS'!E726</f>
        <v>0</v>
      </c>
      <c r="E719" s="2">
        <v>0</v>
      </c>
      <c r="F719" s="2">
        <v>0</v>
      </c>
      <c r="G719" s="3">
        <f t="shared" si="14"/>
        <v>919.04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49763.02</v>
      </c>
      <c r="D725" s="2">
        <f>'PR-RAS'!E732</f>
        <v>20868.13</v>
      </c>
      <c r="E725" s="2">
        <v>0</v>
      </c>
      <c r="F725" s="2">
        <v>0</v>
      </c>
      <c r="G725" s="3">
        <f t="shared" si="14"/>
        <v>66245.478719999999</v>
      </c>
      <c r="H725" s="3">
        <f t="shared" si="15"/>
        <v>0.14999999999781721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4864.7700000000004</v>
      </c>
      <c r="D726" s="2">
        <f>'PR-RAS'!E733</f>
        <v>3992.11</v>
      </c>
      <c r="E726" s="2">
        <v>0</v>
      </c>
      <c r="F726" s="2">
        <v>0</v>
      </c>
      <c r="G726" s="3">
        <f t="shared" si="14"/>
        <v>9315.5177500000009</v>
      </c>
      <c r="H726" s="3">
        <f t="shared" si="15"/>
        <v>0.33999999999969077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115839.25</v>
      </c>
      <c r="D727" s="2">
        <f>'PR-RAS'!E734</f>
        <v>139586.98000000001</v>
      </c>
      <c r="E727" s="2">
        <v>0</v>
      </c>
      <c r="F727" s="2">
        <v>0</v>
      </c>
      <c r="G727" s="3">
        <f t="shared" si="14"/>
        <v>286779.59046000004</v>
      </c>
      <c r="H727" s="3">
        <f t="shared" si="15"/>
        <v>0.26999999998952262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10577.29</v>
      </c>
      <c r="D729" s="2">
        <f>'PR-RAS'!E736</f>
        <v>6291.1</v>
      </c>
      <c r="E729" s="2">
        <v>0</v>
      </c>
      <c r="F729" s="2">
        <v>0</v>
      </c>
      <c r="G729" s="3">
        <f t="shared" si="14"/>
        <v>16860.10872</v>
      </c>
      <c r="H729" s="3">
        <f t="shared" si="15"/>
        <v>0.39000000000123691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13512.86</v>
      </c>
      <c r="D730" s="2">
        <f>'PR-RAS'!E737</f>
        <v>21106.17</v>
      </c>
      <c r="E730" s="2">
        <v>0</v>
      </c>
      <c r="F730" s="2">
        <v>0</v>
      </c>
      <c r="G730" s="3">
        <f t="shared" si="14"/>
        <v>40623.6708</v>
      </c>
      <c r="H730" s="3">
        <f t="shared" si="15"/>
        <v>0.30999999999767169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25699.51</v>
      </c>
      <c r="D731" s="2">
        <f>'PR-RAS'!E738</f>
        <v>18041.259999999998</v>
      </c>
      <c r="E731" s="2">
        <v>0</v>
      </c>
      <c r="F731" s="2">
        <v>0</v>
      </c>
      <c r="G731" s="3">
        <f t="shared" si="14"/>
        <v>45100.8819</v>
      </c>
      <c r="H731" s="3">
        <f t="shared" si="15"/>
        <v>0.75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29494.45</v>
      </c>
      <c r="D732" s="2">
        <f>'PR-RAS'!E739</f>
        <v>15674.17</v>
      </c>
      <c r="E732" s="2">
        <v>0</v>
      </c>
      <c r="F732" s="2">
        <v>0</v>
      </c>
      <c r="G732" s="3">
        <f t="shared" si="14"/>
        <v>44476.079489999996</v>
      </c>
      <c r="H732" s="3">
        <f t="shared" si="15"/>
        <v>0.62000000000080036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475.44</v>
      </c>
      <c r="D734" s="2">
        <f>'PR-RAS'!E741</f>
        <v>653.73</v>
      </c>
      <c r="E734" s="2">
        <v>0</v>
      </c>
      <c r="F734" s="2">
        <v>0</v>
      </c>
      <c r="G734" s="3">
        <f t="shared" si="14"/>
        <v>1306.8657000000001</v>
      </c>
      <c r="H734" s="3">
        <f t="shared" si="15"/>
        <v>0.70999999999997954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4886.95</v>
      </c>
      <c r="D735" s="2">
        <f>'PR-RAS'!E742</f>
        <v>5555.94</v>
      </c>
      <c r="E735" s="2">
        <v>0</v>
      </c>
      <c r="F735" s="2">
        <v>0</v>
      </c>
      <c r="G735" s="3">
        <f t="shared" si="14"/>
        <v>11743.141219999998</v>
      </c>
      <c r="H735" s="3">
        <f t="shared" si="15"/>
        <v>0.11000000000058208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5628</v>
      </c>
      <c r="D737" s="2">
        <f>'PR-RAS'!E744</f>
        <v>9927.8799999999992</v>
      </c>
      <c r="E737" s="2">
        <v>0</v>
      </c>
      <c r="F737" s="2">
        <v>0</v>
      </c>
      <c r="G737" s="3">
        <f t="shared" si="28"/>
        <v>18756.047359999997</v>
      </c>
      <c r="H737" s="3">
        <f t="shared" si="29"/>
        <v>0.12000000000080036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88743.24</v>
      </c>
      <c r="D753" s="2">
        <f>'PR-RAS'!E760</f>
        <v>217996.24</v>
      </c>
      <c r="E753" s="2">
        <v>0</v>
      </c>
      <c r="F753" s="2">
        <v>0</v>
      </c>
      <c r="G753" s="3">
        <f t="shared" si="14"/>
        <v>394601.26143999997</v>
      </c>
      <c r="H753" s="3">
        <f t="shared" si="15"/>
        <v>0.47999999999592546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47687.5</v>
      </c>
      <c r="D770" s="2">
        <f>'PR-RAS'!E777</f>
        <v>26416.54</v>
      </c>
      <c r="E770" s="2">
        <v>0</v>
      </c>
      <c r="F770" s="2">
        <v>0</v>
      </c>
      <c r="G770" s="3">
        <f t="shared" si="14"/>
        <v>77300.326020000008</v>
      </c>
      <c r="H770" s="3">
        <f t="shared" si="15"/>
        <v>0.95999999999912689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227558.53</v>
      </c>
      <c r="D771" s="2">
        <f>'PR-RAS'!E778</f>
        <v>23873.14</v>
      </c>
      <c r="E771" s="2">
        <v>0</v>
      </c>
      <c r="F771" s="2">
        <v>0</v>
      </c>
      <c r="G771" s="3">
        <f t="shared" si="14"/>
        <v>211984.70370000001</v>
      </c>
      <c r="H771" s="3">
        <f t="shared" si="15"/>
        <v>0.61000000000058208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174887.87</v>
      </c>
      <c r="D836" s="2">
        <f>'PR-RAS'!E843</f>
        <v>151425.69</v>
      </c>
      <c r="E836" s="2">
        <v>0</v>
      </c>
      <c r="F836" s="2">
        <v>0</v>
      </c>
      <c r="G836" s="3">
        <f t="shared" si="14"/>
        <v>398912.27374999999</v>
      </c>
      <c r="H836" s="3">
        <f t="shared" si="15"/>
        <v>0.44000000000232831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44927.21</v>
      </c>
      <c r="D839" s="2">
        <f>'PR-RAS'!E846</f>
        <v>31202.46</v>
      </c>
      <c r="E839" s="2">
        <v>0</v>
      </c>
      <c r="F839" s="2">
        <v>0</v>
      </c>
      <c r="G839" s="3">
        <f t="shared" si="34"/>
        <v>89944.324940000006</v>
      </c>
      <c r="H839" s="3">
        <f t="shared" si="35"/>
        <v>0.66999999999825377</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13466.36</v>
      </c>
      <c r="D841" s="2">
        <f>'PR-RAS'!E848</f>
        <v>13270</v>
      </c>
      <c r="E841" s="2">
        <v>0</v>
      </c>
      <c r="F841" s="2">
        <v>0</v>
      </c>
      <c r="G841" s="3">
        <f t="shared" si="34"/>
        <v>33605.342400000001</v>
      </c>
      <c r="H841" s="3">
        <f t="shared" si="35"/>
        <v>0.36000000000058208</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347302.49</v>
      </c>
      <c r="D843" s="2">
        <f>'PR-RAS'!E850</f>
        <v>429873.68</v>
      </c>
      <c r="E843" s="2">
        <v>0</v>
      </c>
      <c r="F843" s="2">
        <v>0</v>
      </c>
      <c r="G843" s="3">
        <f t="shared" si="34"/>
        <v>1016335.9737000001</v>
      </c>
      <c r="H843" s="3">
        <f t="shared" si="35"/>
        <v>0.80999999999767169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82457.64</v>
      </c>
      <c r="D848" s="2">
        <f>'PR-RAS'!E855</f>
        <v>101139.94</v>
      </c>
      <c r="E848" s="2">
        <v>0</v>
      </c>
      <c r="F848" s="2">
        <v>0</v>
      </c>
      <c r="G848" s="3">
        <f t="shared" si="34"/>
        <v>241172.67944000001</v>
      </c>
      <c r="H848" s="3">
        <f t="shared" si="35"/>
        <v>0.41999999999825377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336754.35</v>
      </c>
      <c r="D850" s="2">
        <f>'PR-RAS'!E857</f>
        <v>98126.22</v>
      </c>
      <c r="E850" s="2">
        <v>0</v>
      </c>
      <c r="F850" s="2">
        <v>0</v>
      </c>
      <c r="G850" s="3">
        <f t="shared" si="34"/>
        <v>452522.76471000002</v>
      </c>
      <c r="H850" s="3">
        <f t="shared" si="35"/>
        <v>0.56999999997788109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2000000</v>
      </c>
      <c r="D906" s="2">
        <f>'PR-RAS'!E913</f>
        <v>6000000</v>
      </c>
      <c r="E906" s="2">
        <v>0</v>
      </c>
      <c r="F906" s="2">
        <v>0</v>
      </c>
      <c r="G906" s="3">
        <f t="shared" si="34"/>
        <v>12670000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877910.28</v>
      </c>
      <c r="D974" s="2">
        <f>'PR-RAS'!E981</f>
        <v>1214052.56</v>
      </c>
      <c r="E974" s="2">
        <v>0</v>
      </c>
      <c r="F974" s="2">
        <v>0</v>
      </c>
      <c r="G974" s="3">
        <f t="shared" si="34"/>
        <v>3216752.9842000003</v>
      </c>
      <c r="H974" s="3">
        <f t="shared" si="35"/>
        <v>0.71999999997206032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51032230.500000015</v>
      </c>
      <c r="D1011" s="7">
        <f>BILANCA!E6</f>
        <v>62219187.339999996</v>
      </c>
      <c r="E1011" s="7">
        <v>0</v>
      </c>
      <c r="F1011" s="7">
        <v>0</v>
      </c>
      <c r="G1011" s="8">
        <f t="shared" ref="G1011:G1306" si="38">B1011/1000*C1011+B1011/500*D1011</f>
        <v>175470.60518000001</v>
      </c>
      <c r="H1011" s="8">
        <f t="shared" si="35"/>
        <v>0.8399999812245369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48988775.730000012</v>
      </c>
      <c r="D1012" s="2">
        <f>BILANCA!E7</f>
        <v>58244489.759999998</v>
      </c>
      <c r="E1012" s="2">
        <v>0</v>
      </c>
      <c r="F1012" s="2">
        <v>0</v>
      </c>
      <c r="G1012" s="3">
        <f t="shared" si="38"/>
        <v>330955.51050000003</v>
      </c>
      <c r="H1012" s="3">
        <f t="shared" si="35"/>
        <v>0.50999999046325684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5439587.5699999994</v>
      </c>
      <c r="D1013" s="2">
        <f>BILANCA!E8</f>
        <v>5496793.5500000007</v>
      </c>
      <c r="E1013" s="2">
        <v>0</v>
      </c>
      <c r="F1013" s="2">
        <v>0</v>
      </c>
      <c r="G1013" s="3">
        <f t="shared" si="38"/>
        <v>49299.524010000008</v>
      </c>
      <c r="H1013" s="3">
        <f t="shared" si="35"/>
        <v>0.87999999988824129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4119691.36</v>
      </c>
      <c r="D1014" s="2">
        <f>BILANCA!E9</f>
        <v>4157731.98</v>
      </c>
      <c r="E1014" s="2">
        <v>0</v>
      </c>
      <c r="F1014" s="2">
        <v>0</v>
      </c>
      <c r="G1014" s="3">
        <f t="shared" si="38"/>
        <v>49740.621280000007</v>
      </c>
      <c r="H1014" s="3">
        <f t="shared" si="35"/>
        <v>0.37999999988824129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1866542.5</v>
      </c>
      <c r="D1015" s="2">
        <f>BILANCA!E10</f>
        <v>1899340.08</v>
      </c>
      <c r="E1015" s="2">
        <v>0</v>
      </c>
      <c r="F1015" s="2">
        <v>0</v>
      </c>
      <c r="G1015" s="3">
        <f t="shared" si="38"/>
        <v>28326.113299999997</v>
      </c>
      <c r="H1015" s="3">
        <f t="shared" si="35"/>
        <v>0.58000000007450581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546646.29</v>
      </c>
      <c r="D1016" s="2">
        <f>BILANCA!E11</f>
        <v>560278.51</v>
      </c>
      <c r="E1016" s="2">
        <v>0</v>
      </c>
      <c r="F1016" s="2">
        <v>0</v>
      </c>
      <c r="G1016" s="3">
        <f t="shared" si="38"/>
        <v>10003.219860000001</v>
      </c>
      <c r="H1016" s="3">
        <f t="shared" si="35"/>
        <v>0.78000000002793968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37201170.480000012</v>
      </c>
      <c r="D1017" s="2">
        <f>BILANCA!E12</f>
        <v>46054948.199999996</v>
      </c>
      <c r="E1017" s="2">
        <v>0</v>
      </c>
      <c r="F1017" s="2">
        <v>0</v>
      </c>
      <c r="G1017" s="3">
        <f t="shared" si="38"/>
        <v>905177.46815999993</v>
      </c>
      <c r="H1017" s="3">
        <f t="shared" si="35"/>
        <v>0.68000000715255737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35232555.610000007</v>
      </c>
      <c r="D1018" s="2">
        <f>BILANCA!E13</f>
        <v>44403796.019999996</v>
      </c>
      <c r="E1018" s="2">
        <v>0</v>
      </c>
      <c r="F1018" s="2">
        <v>0</v>
      </c>
      <c r="G1018" s="3">
        <f t="shared" si="38"/>
        <v>992321.18119999999</v>
      </c>
      <c r="H1018" s="3">
        <f t="shared" si="35"/>
        <v>0.40999998897314072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192664.37</v>
      </c>
      <c r="D1019" s="2">
        <f>BILANCA!E14</f>
        <v>192664.37</v>
      </c>
      <c r="E1019" s="2">
        <v>0</v>
      </c>
      <c r="F1019" s="2">
        <v>0</v>
      </c>
      <c r="G1019" s="3">
        <f t="shared" si="38"/>
        <v>5201.9379899999994</v>
      </c>
      <c r="H1019" s="3">
        <f t="shared" si="35"/>
        <v>0.73999999999068677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20890197.379999999</v>
      </c>
      <c r="D1020" s="2">
        <f>BILANCA!E15</f>
        <v>22095560</v>
      </c>
      <c r="E1020" s="2">
        <v>0</v>
      </c>
      <c r="F1020" s="2">
        <v>0</v>
      </c>
      <c r="G1020" s="3">
        <f t="shared" si="38"/>
        <v>650813.17379999999</v>
      </c>
      <c r="H1020" s="3">
        <f t="shared" si="35"/>
        <v>0.37999999895691872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11373366.1</v>
      </c>
      <c r="D1021" s="2">
        <f>BILANCA!E16</f>
        <v>12993312.210000001</v>
      </c>
      <c r="E1021" s="2">
        <v>0</v>
      </c>
      <c r="F1021" s="2">
        <v>0</v>
      </c>
      <c r="G1021" s="3">
        <f t="shared" si="38"/>
        <v>410959.89572000003</v>
      </c>
      <c r="H1021" s="3">
        <f t="shared" si="35"/>
        <v>0.31000000052154064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14890763.77</v>
      </c>
      <c r="D1022" s="2">
        <f>BILANCA!E17</f>
        <v>22579022.640000001</v>
      </c>
      <c r="E1022" s="2">
        <v>0</v>
      </c>
      <c r="F1022" s="2">
        <v>0</v>
      </c>
      <c r="G1022" s="3">
        <f t="shared" si="38"/>
        <v>720585.70860000001</v>
      </c>
      <c r="H1022" s="3">
        <f t="shared" si="35"/>
        <v>0.58999999985098839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12114436.01</v>
      </c>
      <c r="D1023" s="2">
        <f>BILANCA!E18</f>
        <v>13456763.199999999</v>
      </c>
      <c r="E1023" s="2">
        <v>0</v>
      </c>
      <c r="F1023" s="2">
        <v>0</v>
      </c>
      <c r="G1023" s="3">
        <f t="shared" si="38"/>
        <v>507363.51132999989</v>
      </c>
      <c r="H1023" s="3">
        <f t="shared" si="35"/>
        <v>0.20999999903142452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605506.91000000038</v>
      </c>
      <c r="D1024" s="2">
        <f>BILANCA!E19</f>
        <v>316921.54000000004</v>
      </c>
      <c r="E1024" s="2">
        <v>0</v>
      </c>
      <c r="F1024" s="2">
        <v>0</v>
      </c>
      <c r="G1024" s="3">
        <f t="shared" si="38"/>
        <v>17350.899860000005</v>
      </c>
      <c r="H1024" s="3">
        <f t="shared" si="35"/>
        <v>0.54999999958090484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1208631.1200000001</v>
      </c>
      <c r="D1025" s="2">
        <f>BILANCA!E20</f>
        <v>1253338.6000000001</v>
      </c>
      <c r="E1025" s="2">
        <v>0</v>
      </c>
      <c r="F1025" s="2">
        <v>0</v>
      </c>
      <c r="G1025" s="3">
        <f t="shared" si="38"/>
        <v>55729.624800000005</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53919.68</v>
      </c>
      <c r="D1026" s="2">
        <f>BILANCA!E21</f>
        <v>64976.09</v>
      </c>
      <c r="E1026" s="2">
        <v>0</v>
      </c>
      <c r="F1026" s="2">
        <v>0</v>
      </c>
      <c r="G1026" s="3">
        <f t="shared" si="38"/>
        <v>2941.94976</v>
      </c>
      <c r="H1026" s="3">
        <f t="shared" si="35"/>
        <v>0.4099999999962165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245537.28</v>
      </c>
      <c r="D1027" s="2">
        <f>BILANCA!E22</f>
        <v>245386.21</v>
      </c>
      <c r="E1027" s="2">
        <v>0</v>
      </c>
      <c r="F1027" s="2">
        <v>0</v>
      </c>
      <c r="G1027" s="3">
        <f t="shared" si="38"/>
        <v>12517.2649</v>
      </c>
      <c r="H1027" s="3">
        <f t="shared" si="35"/>
        <v>0.48999999999068677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2756.86</v>
      </c>
      <c r="D1028" s="2">
        <f>BILANCA!E23</f>
        <v>3994.44</v>
      </c>
      <c r="E1028" s="2">
        <v>0</v>
      </c>
      <c r="F1028" s="2">
        <v>0</v>
      </c>
      <c r="G1028" s="3">
        <f t="shared" si="38"/>
        <v>193.42331999999999</v>
      </c>
      <c r="H1028" s="3">
        <f t="shared" si="35"/>
        <v>0.57999999999992724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14413.86</v>
      </c>
      <c r="D1029" s="2">
        <f>BILANCA!E24</f>
        <v>15450.11</v>
      </c>
      <c r="E1029" s="2">
        <v>0</v>
      </c>
      <c r="F1029" s="2">
        <v>0</v>
      </c>
      <c r="G1029" s="3">
        <f t="shared" si="38"/>
        <v>860.96752000000004</v>
      </c>
      <c r="H1029" s="3">
        <f t="shared" si="35"/>
        <v>0.25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52027.24</v>
      </c>
      <c r="D1030" s="2">
        <f>BILANCA!E25</f>
        <v>52027.24</v>
      </c>
      <c r="E1030" s="2">
        <v>0</v>
      </c>
      <c r="F1030" s="2">
        <v>0</v>
      </c>
      <c r="G1030" s="3">
        <f t="shared" si="38"/>
        <v>3121.6343999999999</v>
      </c>
      <c r="H1030" s="3">
        <f t="shared" si="35"/>
        <v>0.47999999999592546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892323.76</v>
      </c>
      <c r="D1031" s="2">
        <f>BILANCA!E26</f>
        <v>883399.89</v>
      </c>
      <c r="E1031" s="2">
        <v>0</v>
      </c>
      <c r="F1031" s="2">
        <v>0</v>
      </c>
      <c r="G1031" s="3">
        <f t="shared" si="38"/>
        <v>55841.594340000003</v>
      </c>
      <c r="H1031" s="3">
        <f t="shared" si="35"/>
        <v>0.34999999997671694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1864102.89</v>
      </c>
      <c r="D1033" s="2">
        <f>BILANCA!E28</f>
        <v>2201651.04</v>
      </c>
      <c r="E1033" s="2">
        <v>0</v>
      </c>
      <c r="F1033" s="2">
        <v>0</v>
      </c>
      <c r="G1033" s="3">
        <f t="shared" si="38"/>
        <v>144150.31430999999</v>
      </c>
      <c r="H1033" s="3">
        <f t="shared" si="35"/>
        <v>0.15000000013969839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53046.969999999972</v>
      </c>
      <c r="D1034" s="2">
        <f>BILANCA!E29</f>
        <v>37728</v>
      </c>
      <c r="E1034" s="2">
        <v>0</v>
      </c>
      <c r="F1034" s="2">
        <v>0</v>
      </c>
      <c r="G1034" s="3">
        <f t="shared" si="38"/>
        <v>3084.0712799999992</v>
      </c>
      <c r="H1034" s="3">
        <f t="shared" si="35"/>
        <v>3.0000000027939677E-2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1018920.2</v>
      </c>
      <c r="D1035" s="2">
        <f>BILANCA!E30</f>
        <v>1018920.2</v>
      </c>
      <c r="E1035" s="2">
        <v>0</v>
      </c>
      <c r="F1035" s="2">
        <v>0</v>
      </c>
      <c r="G1035" s="3">
        <f t="shared" si="38"/>
        <v>76419.014999999999</v>
      </c>
      <c r="H1035" s="3">
        <f t="shared" si="35"/>
        <v>0.39999999990686774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965873.23</v>
      </c>
      <c r="D1039" s="2">
        <f>BILANCA!E34</f>
        <v>981192.2</v>
      </c>
      <c r="E1039" s="2">
        <v>0</v>
      </c>
      <c r="F1039" s="2">
        <v>0</v>
      </c>
      <c r="G1039" s="3">
        <f t="shared" si="38"/>
        <v>84919.471269999995</v>
      </c>
      <c r="H1039" s="3">
        <f t="shared" si="35"/>
        <v>0.42999999993480742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1016802.0200000003</v>
      </c>
      <c r="D1040" s="2">
        <f>BILANCA!E35</f>
        <v>1021797.8100000002</v>
      </c>
      <c r="E1040" s="2">
        <v>0</v>
      </c>
      <c r="F1040" s="2">
        <v>0</v>
      </c>
      <c r="G1040" s="3">
        <f t="shared" si="38"/>
        <v>91811.929200000013</v>
      </c>
      <c r="H1040" s="3">
        <f t="shared" si="35"/>
        <v>0.21000000007916242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1054624.3600000001</v>
      </c>
      <c r="D1041" s="2">
        <f>BILANCA!E36</f>
        <v>1067601.3700000001</v>
      </c>
      <c r="E1041" s="2">
        <v>0</v>
      </c>
      <c r="F1041" s="2">
        <v>0</v>
      </c>
      <c r="G1041" s="3">
        <f t="shared" si="38"/>
        <v>98884.640100000019</v>
      </c>
      <c r="H1041" s="3">
        <f t="shared" si="35"/>
        <v>0.73000000021420419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57422.11</v>
      </c>
      <c r="D1042" s="2">
        <f>BILANCA!E37</f>
        <v>57422.11</v>
      </c>
      <c r="E1042" s="2">
        <v>0</v>
      </c>
      <c r="F1042" s="2">
        <v>0</v>
      </c>
      <c r="G1042" s="3">
        <f t="shared" si="38"/>
        <v>5512.5225600000003</v>
      </c>
      <c r="H1042" s="3">
        <f t="shared" si="35"/>
        <v>0.22000000000116415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95244.45</v>
      </c>
      <c r="D1045" s="2">
        <f>BILANCA!E40</f>
        <v>103225.67</v>
      </c>
      <c r="E1045" s="2">
        <v>0</v>
      </c>
      <c r="F1045" s="2">
        <v>0</v>
      </c>
      <c r="G1045" s="3">
        <f t="shared" si="38"/>
        <v>10559.352650000001</v>
      </c>
      <c r="H1045" s="3">
        <f t="shared" si="35"/>
        <v>0.77999999999883585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37214.75</v>
      </c>
      <c r="D1046" s="2">
        <f>BILANCA!E41</f>
        <v>64929.5</v>
      </c>
      <c r="E1046" s="2">
        <v>0</v>
      </c>
      <c r="F1046" s="2">
        <v>0</v>
      </c>
      <c r="G1046" s="3">
        <f t="shared" si="38"/>
        <v>6014.6549999999997</v>
      </c>
      <c r="H1046" s="3">
        <f t="shared" si="35"/>
        <v>0.75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37214.75</v>
      </c>
      <c r="D1047" s="2">
        <f>BILANCA!E42</f>
        <v>64929.5</v>
      </c>
      <c r="E1047" s="2">
        <v>0</v>
      </c>
      <c r="F1047" s="2">
        <v>0</v>
      </c>
      <c r="G1047" s="3">
        <f t="shared" si="38"/>
        <v>6181.7287499999993</v>
      </c>
      <c r="H1047" s="3">
        <f t="shared" si="35"/>
        <v>0.75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256044.21999999997</v>
      </c>
      <c r="D1050" s="2">
        <f>BILANCA!E45</f>
        <v>209775.33000000007</v>
      </c>
      <c r="E1050" s="2">
        <v>0</v>
      </c>
      <c r="F1050" s="2">
        <v>0</v>
      </c>
      <c r="G1050" s="3">
        <f t="shared" si="38"/>
        <v>27023.795200000008</v>
      </c>
      <c r="H1050" s="3">
        <f t="shared" si="35"/>
        <v>0.55000000004656613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131086.28</v>
      </c>
      <c r="D1052" s="2">
        <f>BILANCA!E47</f>
        <v>131086.28</v>
      </c>
      <c r="E1052" s="2">
        <v>0</v>
      </c>
      <c r="F1052" s="2">
        <v>0</v>
      </c>
      <c r="G1052" s="3">
        <f t="shared" si="38"/>
        <v>16516.871279999999</v>
      </c>
      <c r="H1052" s="3">
        <f t="shared" si="35"/>
        <v>0.55999999999767169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1200749.3700000001</v>
      </c>
      <c r="D1053" s="2">
        <f>BILANCA!E48</f>
        <v>1338086.8500000001</v>
      </c>
      <c r="E1053" s="2">
        <v>0</v>
      </c>
      <c r="F1053" s="2">
        <v>0</v>
      </c>
      <c r="G1053" s="3">
        <f t="shared" si="38"/>
        <v>166707.69201</v>
      </c>
      <c r="H1053" s="3">
        <f t="shared" si="35"/>
        <v>0.52000000001862645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107885.64</v>
      </c>
      <c r="D1054" s="2">
        <f>BILANCA!E49</f>
        <v>107885.64</v>
      </c>
      <c r="E1054" s="2">
        <v>0</v>
      </c>
      <c r="F1054" s="2">
        <v>0</v>
      </c>
      <c r="G1054" s="3">
        <f t="shared" si="38"/>
        <v>14240.904479999997</v>
      </c>
      <c r="H1054" s="3">
        <f t="shared" si="35"/>
        <v>0.72000000000116415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1183677.07</v>
      </c>
      <c r="D1055" s="2">
        <f>BILANCA!E50</f>
        <v>1367283.44</v>
      </c>
      <c r="E1055" s="2">
        <v>0</v>
      </c>
      <c r="F1055" s="2">
        <v>0</v>
      </c>
      <c r="G1055" s="3">
        <f t="shared" si="38"/>
        <v>176320.97774999999</v>
      </c>
      <c r="H1055" s="3">
        <f t="shared" si="35"/>
        <v>0.51000000000931323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318664.53000000003</v>
      </c>
      <c r="D1059" s="2">
        <f>BILANCA!E54</f>
        <v>327093.18</v>
      </c>
      <c r="E1059" s="2">
        <v>0</v>
      </c>
      <c r="F1059" s="2">
        <v>0</v>
      </c>
      <c r="G1059" s="3">
        <f t="shared" si="38"/>
        <v>47669.693610000002</v>
      </c>
      <c r="H1059" s="3">
        <f t="shared" si="35"/>
        <v>0.6499999999650754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318664.53000000003</v>
      </c>
      <c r="D1060" s="2">
        <f>BILANCA!E55</f>
        <v>327093.18</v>
      </c>
      <c r="E1060" s="2">
        <v>0</v>
      </c>
      <c r="F1060" s="2">
        <v>0</v>
      </c>
      <c r="G1060" s="3">
        <f t="shared" si="38"/>
        <v>48642.544500000004</v>
      </c>
      <c r="H1060" s="3">
        <f t="shared" si="35"/>
        <v>0.6499999999650754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6306293.1199999992</v>
      </c>
      <c r="D1061" s="2">
        <f>BILANCA!E56</f>
        <v>6645704.4299999997</v>
      </c>
      <c r="E1061" s="2">
        <v>0</v>
      </c>
      <c r="F1061" s="2">
        <v>0</v>
      </c>
      <c r="G1061" s="3">
        <f t="shared" si="38"/>
        <v>999482.80097999983</v>
      </c>
      <c r="H1061" s="3">
        <f t="shared" si="35"/>
        <v>0.54999999888241291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5546180.1399999997</v>
      </c>
      <c r="D1062" s="2">
        <f>BILANCA!E57</f>
        <v>5885591.4500000002</v>
      </c>
      <c r="E1062" s="2">
        <v>0</v>
      </c>
      <c r="F1062" s="2">
        <v>0</v>
      </c>
      <c r="G1062" s="3">
        <f t="shared" si="38"/>
        <v>900502.87807999994</v>
      </c>
      <c r="H1062" s="3">
        <f t="shared" si="35"/>
        <v>0.58999999985098839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18954.43</v>
      </c>
      <c r="D1063" s="2">
        <f>BILANCA!E58</f>
        <v>18954.43</v>
      </c>
      <c r="E1063" s="2">
        <v>0</v>
      </c>
      <c r="F1063" s="2">
        <v>0</v>
      </c>
      <c r="G1063" s="3">
        <f t="shared" si="38"/>
        <v>3013.7543700000001</v>
      </c>
      <c r="H1063" s="3">
        <f t="shared" si="35"/>
        <v>0.86000000000058208</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741158.55</v>
      </c>
      <c r="D1066" s="2">
        <f>BILANCA!E61</f>
        <v>741158.55</v>
      </c>
      <c r="E1066" s="2">
        <v>0</v>
      </c>
      <c r="F1066" s="2">
        <v>0</v>
      </c>
      <c r="G1066" s="3">
        <f t="shared" si="38"/>
        <v>124514.63640000002</v>
      </c>
      <c r="H1066" s="3">
        <f t="shared" si="35"/>
        <v>0.89999999990686774</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41724.559999999998</v>
      </c>
      <c r="D1068" s="2">
        <f>BILANCA!E63</f>
        <v>47043.58</v>
      </c>
      <c r="E1068" s="2">
        <v>0</v>
      </c>
      <c r="F1068" s="2">
        <v>0</v>
      </c>
      <c r="G1068" s="3">
        <f t="shared" si="38"/>
        <v>7877.0797600000005</v>
      </c>
      <c r="H1068" s="3">
        <f t="shared" si="35"/>
        <v>0.86000000000058208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39520.559999999998</v>
      </c>
      <c r="D1069" s="2">
        <f>BILANCA!E64</f>
        <v>42053.98</v>
      </c>
      <c r="E1069" s="2">
        <v>0</v>
      </c>
      <c r="F1069" s="2">
        <v>0</v>
      </c>
      <c r="G1069" s="3">
        <f t="shared" si="38"/>
        <v>7294.0826799999995</v>
      </c>
      <c r="H1069" s="3">
        <f t="shared" si="35"/>
        <v>0.45999999999912689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2204</v>
      </c>
      <c r="D1072" s="2">
        <f>BILANCA!E67</f>
        <v>4989.6000000000004</v>
      </c>
      <c r="E1072" s="2">
        <v>0</v>
      </c>
      <c r="F1072" s="2">
        <v>0</v>
      </c>
      <c r="G1072" s="3">
        <f t="shared" si="38"/>
        <v>755.35840000000007</v>
      </c>
      <c r="H1072" s="3">
        <f t="shared" si="35"/>
        <v>0.3999999999996362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2043454.77</v>
      </c>
      <c r="D1074" s="2">
        <f>BILANCA!E69</f>
        <v>3974697.5799999996</v>
      </c>
      <c r="E1074" s="2">
        <v>0</v>
      </c>
      <c r="F1074" s="2">
        <v>0</v>
      </c>
      <c r="G1074" s="3">
        <f t="shared" si="38"/>
        <v>639542.3955199999</v>
      </c>
      <c r="H1074" s="3">
        <f t="shared" si="35"/>
        <v>0.65000000037252903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332095.31</v>
      </c>
      <c r="D1075" s="2">
        <f>BILANCA!E70</f>
        <v>1772956.21</v>
      </c>
      <c r="E1075" s="2">
        <v>0</v>
      </c>
      <c r="F1075" s="2">
        <v>0</v>
      </c>
      <c r="G1075" s="3">
        <f t="shared" si="38"/>
        <v>252070.50245000003</v>
      </c>
      <c r="H1075" s="3">
        <f t="shared" si="35"/>
        <v>0.51999999996041879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331229.69</v>
      </c>
      <c r="D1076" s="2">
        <f>BILANCA!E71</f>
        <v>1771866.46</v>
      </c>
      <c r="E1076" s="2">
        <v>0</v>
      </c>
      <c r="F1076" s="2">
        <v>0</v>
      </c>
      <c r="G1076" s="3">
        <f t="shared" si="38"/>
        <v>255747.53226000001</v>
      </c>
      <c r="H1076" s="3">
        <f t="shared" si="35"/>
        <v>0.76999999996041879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331142.69</v>
      </c>
      <c r="D1078" s="2">
        <f>BILANCA!E73</f>
        <v>1771695.56</v>
      </c>
      <c r="E1078" s="2">
        <v>0</v>
      </c>
      <c r="F1078" s="2">
        <v>0</v>
      </c>
      <c r="G1078" s="3">
        <f t="shared" si="38"/>
        <v>263468.29908000003</v>
      </c>
      <c r="H1078" s="3">
        <f t="shared" si="35"/>
        <v>0.74999999994179234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87</v>
      </c>
      <c r="D1080" s="2">
        <f>BILANCA!E75</f>
        <v>170.9</v>
      </c>
      <c r="E1080" s="2">
        <v>0</v>
      </c>
      <c r="F1080" s="2">
        <v>0</v>
      </c>
      <c r="G1080" s="3">
        <f t="shared" si="38"/>
        <v>30.016000000000002</v>
      </c>
      <c r="H1080" s="3">
        <f t="shared" si="35"/>
        <v>9.9999999999994316E-2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865.62</v>
      </c>
      <c r="D1085" s="2">
        <f>BILANCA!E80</f>
        <v>1089.75</v>
      </c>
      <c r="E1085" s="2">
        <v>0</v>
      </c>
      <c r="F1085" s="2">
        <v>0</v>
      </c>
      <c r="G1085" s="3">
        <f t="shared" si="38"/>
        <v>228.38400000000001</v>
      </c>
      <c r="H1085" s="3">
        <f t="shared" si="35"/>
        <v>0.62999999999999545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52719.08</v>
      </c>
      <c r="D1087" s="2">
        <f>BILANCA!E82</f>
        <v>51532.710000000006</v>
      </c>
      <c r="E1087" s="2">
        <v>0</v>
      </c>
      <c r="F1087" s="2">
        <v>0</v>
      </c>
      <c r="G1087" s="3">
        <f t="shared" si="38"/>
        <v>11995.406500000001</v>
      </c>
      <c r="H1087" s="3">
        <f t="shared" si="35"/>
        <v>0.36999999999534339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16301.74</v>
      </c>
      <c r="D1088" s="2">
        <f>BILANCA!E83</f>
        <v>16301.74</v>
      </c>
      <c r="E1088" s="2">
        <v>0</v>
      </c>
      <c r="F1088" s="2">
        <v>0</v>
      </c>
      <c r="G1088" s="3">
        <f t="shared" si="38"/>
        <v>3814.6071600000005</v>
      </c>
      <c r="H1088" s="3">
        <f t="shared" si="35"/>
        <v>0.52000000000043656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785.07</v>
      </c>
      <c r="D1090" s="2">
        <f>BILANCA!E85</f>
        <v>785.07</v>
      </c>
      <c r="E1090" s="2">
        <v>0</v>
      </c>
      <c r="F1090" s="2">
        <v>0</v>
      </c>
      <c r="G1090" s="3">
        <f t="shared" si="38"/>
        <v>188.41680000000002</v>
      </c>
      <c r="H1090" s="3">
        <f t="shared" si="35"/>
        <v>0.14000000000010004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35632.269999999997</v>
      </c>
      <c r="D1092" s="2">
        <f>BILANCA!E87</f>
        <v>34445.9</v>
      </c>
      <c r="E1092" s="2">
        <v>0</v>
      </c>
      <c r="F1092" s="2">
        <v>0</v>
      </c>
      <c r="G1092" s="3">
        <f t="shared" si="38"/>
        <v>8570.9737400000013</v>
      </c>
      <c r="H1092" s="3">
        <f t="shared" si="35"/>
        <v>0.36999999999534339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148584.87</v>
      </c>
      <c r="D1093" s="2">
        <f>BILANCA!E88</f>
        <v>148584.87</v>
      </c>
      <c r="E1093" s="2">
        <v>0</v>
      </c>
      <c r="F1093" s="2">
        <v>0</v>
      </c>
      <c r="G1093" s="3">
        <f t="shared" si="38"/>
        <v>36997.63263</v>
      </c>
      <c r="H1093" s="3">
        <f t="shared" si="35"/>
        <v>0.26000000000931323</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148584.87</v>
      </c>
      <c r="D1094" s="2">
        <f>BILANCA!E89</f>
        <v>148584.87</v>
      </c>
      <c r="E1094" s="2">
        <v>0</v>
      </c>
      <c r="F1094" s="2">
        <v>0</v>
      </c>
      <c r="G1094" s="3">
        <f t="shared" si="38"/>
        <v>37443.387240000004</v>
      </c>
      <c r="H1094" s="3">
        <f t="shared" si="35"/>
        <v>0.26000000000931323</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148584.87</v>
      </c>
      <c r="D1095" s="2">
        <f>BILANCA!E90</f>
        <v>148584.87</v>
      </c>
      <c r="E1095" s="2">
        <v>0</v>
      </c>
      <c r="F1095" s="2">
        <v>0</v>
      </c>
      <c r="G1095" s="3">
        <f t="shared" si="38"/>
        <v>37889.14185</v>
      </c>
      <c r="H1095" s="3">
        <f t="shared" si="35"/>
        <v>0.26000000000931323</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148992.69</v>
      </c>
      <c r="D1140" s="2">
        <f>BILANCA!E135</f>
        <v>148992.69</v>
      </c>
      <c r="E1140" s="2">
        <v>0</v>
      </c>
      <c r="F1140" s="2">
        <v>0</v>
      </c>
      <c r="G1140" s="3">
        <f t="shared" si="38"/>
        <v>58107.149099999995</v>
      </c>
      <c r="H1140" s="3">
        <f t="shared" si="41"/>
        <v>0.61999999999534339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148992.69</v>
      </c>
      <c r="D1141" s="2">
        <f>BILANCA!E136</f>
        <v>148992.69</v>
      </c>
      <c r="E1141" s="2">
        <v>0</v>
      </c>
      <c r="F1141" s="2">
        <v>0</v>
      </c>
      <c r="G1141" s="3">
        <f t="shared" si="38"/>
        <v>58554.127170000007</v>
      </c>
      <c r="H1141" s="3">
        <f t="shared" si="41"/>
        <v>0.61999999999534339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148931.1</v>
      </c>
      <c r="D1145" s="2">
        <f>BILANCA!E140</f>
        <v>148931.1</v>
      </c>
      <c r="E1145" s="2">
        <v>0</v>
      </c>
      <c r="F1145" s="2">
        <v>0</v>
      </c>
      <c r="G1145" s="3">
        <f t="shared" si="38"/>
        <v>60317.09550000001</v>
      </c>
      <c r="H1145" s="3">
        <f t="shared" si="41"/>
        <v>0.20000000001164153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61.59</v>
      </c>
      <c r="D1147" s="2">
        <f>BILANCA!E142</f>
        <v>61.59</v>
      </c>
      <c r="E1147" s="2">
        <v>0</v>
      </c>
      <c r="F1147" s="2">
        <v>0</v>
      </c>
      <c r="G1147" s="3">
        <f t="shared" si="38"/>
        <v>25.313490000000005</v>
      </c>
      <c r="H1147" s="3">
        <f t="shared" si="41"/>
        <v>0.81999999999999318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1119492.01</v>
      </c>
      <c r="D1152" s="2">
        <f>BILANCA!E147</f>
        <v>1830673.78</v>
      </c>
      <c r="E1152" s="2">
        <v>0</v>
      </c>
      <c r="F1152" s="2">
        <v>0</v>
      </c>
      <c r="G1152" s="3">
        <f t="shared" si="38"/>
        <v>678879.21893999993</v>
      </c>
      <c r="H1152" s="3">
        <f t="shared" si="41"/>
        <v>0.22999999998137355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51539.27</v>
      </c>
      <c r="D1153" s="2">
        <f>BILANCA!E148</f>
        <v>42148.03</v>
      </c>
      <c r="E1153" s="2">
        <v>0</v>
      </c>
      <c r="F1153" s="2">
        <v>0</v>
      </c>
      <c r="G1153" s="3">
        <f t="shared" si="38"/>
        <v>19424.452189999996</v>
      </c>
      <c r="H1153" s="3">
        <f t="shared" si="41"/>
        <v>0.29999999999563443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242831.98</v>
      </c>
      <c r="E1155" s="2">
        <v>0</v>
      </c>
      <c r="F1155" s="2">
        <v>0</v>
      </c>
      <c r="G1155" s="3">
        <f t="shared" si="38"/>
        <v>70421.2742</v>
      </c>
      <c r="H1155" s="3">
        <f t="shared" si="41"/>
        <v>1.9999999989522621E-2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35156.94</v>
      </c>
      <c r="E1160" s="2">
        <v>0</v>
      </c>
      <c r="F1160" s="2">
        <v>0</v>
      </c>
      <c r="G1160" s="3">
        <f t="shared" si="38"/>
        <v>10547.082</v>
      </c>
      <c r="H1160" s="3">
        <f t="shared" si="41"/>
        <v>5.9999999997671694E-2</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207675.04</v>
      </c>
      <c r="E1161" s="2">
        <v>0</v>
      </c>
      <c r="F1161" s="2">
        <v>0</v>
      </c>
      <c r="G1161" s="3">
        <f t="shared" si="38"/>
        <v>62717.862079999999</v>
      </c>
      <c r="H1161" s="3">
        <f t="shared" si="41"/>
        <v>4.0000000008149073E-2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22264.67</v>
      </c>
      <c r="D1164" s="2">
        <f>BILANCA!E159</f>
        <v>34528.97</v>
      </c>
      <c r="E1164" s="2">
        <v>0</v>
      </c>
      <c r="F1164" s="2">
        <v>0</v>
      </c>
      <c r="G1164" s="3">
        <f t="shared" si="38"/>
        <v>14063.681939999999</v>
      </c>
      <c r="H1164" s="3">
        <f t="shared" si="41"/>
        <v>0.36000000000058208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390985.37</v>
      </c>
      <c r="D1165" s="2">
        <f>BILANCA!E160</f>
        <v>894890.36</v>
      </c>
      <c r="E1165" s="2">
        <v>0</v>
      </c>
      <c r="F1165" s="2">
        <v>0</v>
      </c>
      <c r="G1165" s="3">
        <f t="shared" si="38"/>
        <v>338018.74394999997</v>
      </c>
      <c r="H1165" s="3">
        <f t="shared" si="41"/>
        <v>0.72999999998137355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91356.85</v>
      </c>
      <c r="D1166" s="2">
        <f>BILANCA!E161</f>
        <v>95730.96</v>
      </c>
      <c r="E1166" s="2">
        <v>0</v>
      </c>
      <c r="F1166" s="2">
        <v>0</v>
      </c>
      <c r="G1166" s="3">
        <f t="shared" si="38"/>
        <v>44119.72812</v>
      </c>
      <c r="H1166" s="3">
        <f t="shared" si="41"/>
        <v>0.18999999998777639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545325.6</v>
      </c>
      <c r="D1167" s="2">
        <f>BILANCA!E162</f>
        <v>502625.23</v>
      </c>
      <c r="E1167" s="2">
        <v>0</v>
      </c>
      <c r="F1167" s="2">
        <v>0</v>
      </c>
      <c r="G1167" s="3">
        <f t="shared" si="38"/>
        <v>243440.44141999999</v>
      </c>
      <c r="H1167" s="3">
        <f t="shared" si="41"/>
        <v>0.63000000000465661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18268.37</v>
      </c>
      <c r="D1168" s="2">
        <f>BILANCA!E163</f>
        <v>18268.37</v>
      </c>
      <c r="E1168" s="2">
        <v>0</v>
      </c>
      <c r="F1168" s="2">
        <v>0</v>
      </c>
      <c r="G1168" s="3">
        <f t="shared" si="38"/>
        <v>8659.2073799999998</v>
      </c>
      <c r="H1168" s="3">
        <f t="shared" si="41"/>
        <v>0.73999999999796273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248.12</v>
      </c>
      <c r="D1169" s="2">
        <f>BILANCA!E164</f>
        <v>350.12</v>
      </c>
      <c r="E1169" s="2">
        <v>0</v>
      </c>
      <c r="F1169" s="2">
        <v>0</v>
      </c>
      <c r="G1169" s="3">
        <f t="shared" si="38"/>
        <v>150.78924000000001</v>
      </c>
      <c r="H1169" s="3">
        <f t="shared" si="41"/>
        <v>0.24000000000000909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50146.28</v>
      </c>
      <c r="D1170" s="2">
        <f>BILANCA!E165</f>
        <v>21957.32</v>
      </c>
      <c r="E1170" s="2">
        <v>0</v>
      </c>
      <c r="F1170" s="2">
        <v>0</v>
      </c>
      <c r="G1170" s="3">
        <f t="shared" si="38"/>
        <v>15049.747200000002</v>
      </c>
      <c r="H1170" s="3">
        <f t="shared" si="41"/>
        <v>0.59999999999854481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41319.79</v>
      </c>
      <c r="D1171" s="2">
        <f>BILANCA!E166</f>
        <v>13272.64</v>
      </c>
      <c r="E1171" s="2">
        <v>0</v>
      </c>
      <c r="F1171" s="2">
        <v>0</v>
      </c>
      <c r="G1171" s="3">
        <f t="shared" si="38"/>
        <v>10926.27627</v>
      </c>
      <c r="H1171" s="3">
        <f t="shared" si="41"/>
        <v>0.56999999999970896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8826.49</v>
      </c>
      <c r="D1172" s="2">
        <f>BILANCA!E167</f>
        <v>8684.68</v>
      </c>
      <c r="E1172" s="2">
        <v>0</v>
      </c>
      <c r="F1172" s="2">
        <v>0</v>
      </c>
      <c r="G1172" s="3">
        <f t="shared" si="38"/>
        <v>4243.7277000000004</v>
      </c>
      <c r="H1172" s="3">
        <f t="shared" si="41"/>
        <v>0.80999999999949068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191424.53</v>
      </c>
      <c r="D1176" s="2">
        <f>BILANCA!E171</f>
        <v>0</v>
      </c>
      <c r="E1176" s="2">
        <v>0</v>
      </c>
      <c r="F1176" s="2">
        <v>0</v>
      </c>
      <c r="G1176" s="3">
        <f t="shared" si="38"/>
        <v>31776.471980000002</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191424.53</v>
      </c>
      <c r="D1179" s="2">
        <f>BILANCA!E174</f>
        <v>0</v>
      </c>
      <c r="E1179" s="2">
        <v>0</v>
      </c>
      <c r="F1179" s="2">
        <v>0</v>
      </c>
      <c r="G1179" s="3">
        <f t="shared" si="38"/>
        <v>32350.745570000003</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51032230.5</v>
      </c>
      <c r="D1180" s="2">
        <f>BILANCA!E176</f>
        <v>62219187.339999996</v>
      </c>
      <c r="E1180" s="2">
        <v>0</v>
      </c>
      <c r="F1180" s="2">
        <v>0</v>
      </c>
      <c r="G1180" s="3">
        <f t="shared" si="38"/>
        <v>29830002.880599998</v>
      </c>
      <c r="H1180" s="3">
        <f t="shared" si="41"/>
        <v>0.83999999612569809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9847747.8000000007</v>
      </c>
      <c r="D1181" s="2">
        <f>BILANCA!E177</f>
        <v>14945189.019999998</v>
      </c>
      <c r="E1181" s="2">
        <v>0</v>
      </c>
      <c r="F1181" s="2">
        <v>0</v>
      </c>
      <c r="G1181" s="3">
        <f t="shared" si="38"/>
        <v>6795219.5186399994</v>
      </c>
      <c r="H1181" s="3">
        <f t="shared" si="41"/>
        <v>0.21999999694526196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1262932.3700000001</v>
      </c>
      <c r="D1182" s="2">
        <f>BILANCA!E178</f>
        <v>782150.26</v>
      </c>
      <c r="E1182" s="2">
        <v>0</v>
      </c>
      <c r="F1182" s="2">
        <v>0</v>
      </c>
      <c r="G1182" s="3">
        <f t="shared" si="38"/>
        <v>486284.05708</v>
      </c>
      <c r="H1182" s="3">
        <f t="shared" si="41"/>
        <v>0.63000000012107193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476765.79</v>
      </c>
      <c r="D1183" s="2">
        <f>BILANCA!E179</f>
        <v>515233.39</v>
      </c>
      <c r="E1183" s="2">
        <v>0</v>
      </c>
      <c r="F1183" s="2">
        <v>0</v>
      </c>
      <c r="G1183" s="3">
        <f t="shared" si="38"/>
        <v>260751.23460999998</v>
      </c>
      <c r="H1183" s="3">
        <f t="shared" si="41"/>
        <v>0.6000000000349246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332535.11</v>
      </c>
      <c r="D1184" s="2">
        <f>BILANCA!E180</f>
        <v>207242.01</v>
      </c>
      <c r="E1184" s="2">
        <v>0</v>
      </c>
      <c r="F1184" s="2">
        <v>0</v>
      </c>
      <c r="G1184" s="3">
        <f t="shared" si="38"/>
        <v>129981.32861999999</v>
      </c>
      <c r="H1184" s="3">
        <f t="shared" si="41"/>
        <v>0.11999999999534339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3774.29</v>
      </c>
      <c r="D1185" s="2">
        <f>BILANCA!E181</f>
        <v>4162.96</v>
      </c>
      <c r="E1185" s="2">
        <v>0</v>
      </c>
      <c r="F1185" s="2">
        <v>0</v>
      </c>
      <c r="G1185" s="3">
        <f t="shared" si="38"/>
        <v>2117.5367499999998</v>
      </c>
      <c r="H1185" s="3">
        <f t="shared" si="41"/>
        <v>0.32999999999992724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2052.4699999999998</v>
      </c>
      <c r="D1187" s="2">
        <f>BILANCA!E183</f>
        <v>2364.62</v>
      </c>
      <c r="E1187" s="2">
        <v>0</v>
      </c>
      <c r="F1187" s="2">
        <v>0</v>
      </c>
      <c r="G1187" s="3">
        <f t="shared" si="38"/>
        <v>1200.36267</v>
      </c>
      <c r="H1187" s="3">
        <f t="shared" si="41"/>
        <v>0.84999999999990905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1721.82</v>
      </c>
      <c r="D1188" s="2">
        <f>BILANCA!E184</f>
        <v>1798.34</v>
      </c>
      <c r="E1188" s="2">
        <v>0</v>
      </c>
      <c r="F1188" s="2">
        <v>0</v>
      </c>
      <c r="G1188" s="3">
        <f t="shared" si="38"/>
        <v>946.69299999999998</v>
      </c>
      <c r="H1188" s="3">
        <f t="shared" si="41"/>
        <v>0.51999999999998181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47507.13</v>
      </c>
      <c r="D1189" s="2">
        <f>BILANCA!E185</f>
        <v>0</v>
      </c>
      <c r="E1189" s="2">
        <v>0</v>
      </c>
      <c r="F1189" s="2">
        <v>0</v>
      </c>
      <c r="G1189" s="3">
        <f t="shared" si="38"/>
        <v>8503.7762699999985</v>
      </c>
      <c r="H1189" s="3">
        <f t="shared" si="41"/>
        <v>0.12999999999738066</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8442.9699999999993</v>
      </c>
      <c r="D1198" s="2">
        <f>BILANCA!E194</f>
        <v>856.29</v>
      </c>
      <c r="E1198" s="2">
        <v>0</v>
      </c>
      <c r="F1198" s="2">
        <v>0</v>
      </c>
      <c r="G1198" s="3">
        <f t="shared" si="38"/>
        <v>1909.2433999999998</v>
      </c>
      <c r="H1198" s="3">
        <f t="shared" si="41"/>
        <v>0.32000000000061846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29210.75</v>
      </c>
      <c r="D1199" s="2">
        <f>BILANCA!E195</f>
        <v>0</v>
      </c>
      <c r="E1199" s="2">
        <v>0</v>
      </c>
      <c r="F1199" s="2">
        <v>0</v>
      </c>
      <c r="G1199" s="3">
        <f t="shared" si="38"/>
        <v>5520.8317500000003</v>
      </c>
      <c r="H1199" s="3">
        <f t="shared" si="41"/>
        <v>0.25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364696.33</v>
      </c>
      <c r="D1200" s="2">
        <f>BILANCA!E196</f>
        <v>54655.61</v>
      </c>
      <c r="E1200" s="2">
        <v>0</v>
      </c>
      <c r="F1200" s="2">
        <v>0</v>
      </c>
      <c r="G1200" s="3">
        <f t="shared" si="38"/>
        <v>90061.434500000003</v>
      </c>
      <c r="H1200" s="3">
        <f t="shared" si="41"/>
        <v>0.72000000001571607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1555181.4700000002</v>
      </c>
      <c r="D1201" s="2">
        <f>BILANCA!E197</f>
        <v>2087853.51</v>
      </c>
      <c r="E1201" s="2">
        <v>0</v>
      </c>
      <c r="F1201" s="2">
        <v>0</v>
      </c>
      <c r="G1201" s="3">
        <f t="shared" si="38"/>
        <v>1094599.70159</v>
      </c>
      <c r="H1201" s="3">
        <f t="shared" si="41"/>
        <v>0.96000000019557774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379.25</v>
      </c>
      <c r="D1202" s="2">
        <f>BILANCA!E198</f>
        <v>0</v>
      </c>
      <c r="E1202" s="2">
        <v>0</v>
      </c>
      <c r="F1202" s="2">
        <v>0</v>
      </c>
      <c r="G1202" s="3">
        <f t="shared" ref="G1202:G1206" si="44">B1202/1000*C1202+B1202/500*D1202</f>
        <v>72.816000000000003</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1533375.87</v>
      </c>
      <c r="D1203" s="2">
        <f>BILANCA!E199</f>
        <v>1973259.87</v>
      </c>
      <c r="E1203" s="2">
        <v>0</v>
      </c>
      <c r="F1203" s="2">
        <v>0</v>
      </c>
      <c r="G1203" s="3">
        <f t="shared" si="44"/>
        <v>1057619.8527300002</v>
      </c>
      <c r="H1203" s="3">
        <f t="shared" si="45"/>
        <v>0.25999999977648258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21426.35</v>
      </c>
      <c r="D1206" s="2">
        <f>BILANCA!E202</f>
        <v>114593.64</v>
      </c>
      <c r="E1206" s="2">
        <v>0</v>
      </c>
      <c r="F1206" s="2">
        <v>0</v>
      </c>
      <c r="G1206" s="3">
        <f t="shared" si="44"/>
        <v>49120.271479999996</v>
      </c>
      <c r="H1206" s="3">
        <f t="shared" si="45"/>
        <v>0.70999999999912689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7029633.96</v>
      </c>
      <c r="D1223" s="2">
        <f>BILANCA!E219</f>
        <v>11806085.819999998</v>
      </c>
      <c r="E1223" s="2">
        <v>0</v>
      </c>
      <c r="F1223" s="2">
        <v>0</v>
      </c>
      <c r="G1223" s="3">
        <f t="shared" si="38"/>
        <v>6526704.5927999988</v>
      </c>
      <c r="H1223" s="3">
        <f t="shared" si="41"/>
        <v>0.22000000160187483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7029633.96</v>
      </c>
      <c r="D1224" s="2">
        <f>BILANCA!E220</f>
        <v>11806085.819999998</v>
      </c>
      <c r="E1224" s="2">
        <v>0</v>
      </c>
      <c r="F1224" s="2">
        <v>0</v>
      </c>
      <c r="G1224" s="3">
        <f t="shared" si="38"/>
        <v>6557346.3983999994</v>
      </c>
      <c r="H1224" s="3">
        <f t="shared" si="41"/>
        <v>0.22000000160187483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7029350.4299999997</v>
      </c>
      <c r="D1229" s="2">
        <f>BILANCA!E225</f>
        <v>11805802.289999999</v>
      </c>
      <c r="E1229" s="2">
        <v>0</v>
      </c>
      <c r="F1229" s="2">
        <v>0</v>
      </c>
      <c r="G1229" s="3">
        <f t="shared" si="38"/>
        <v>6710369.147189999</v>
      </c>
      <c r="H1229" s="3">
        <f t="shared" si="41"/>
        <v>0.7199999988079071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283.52999999999997</v>
      </c>
      <c r="D1234" s="2">
        <f>BILANCA!E230</f>
        <v>283.52999999999997</v>
      </c>
      <c r="E1234" s="2">
        <v>0</v>
      </c>
      <c r="F1234" s="2">
        <v>0</v>
      </c>
      <c r="G1234" s="3">
        <f t="shared" si="38"/>
        <v>190.53215999999998</v>
      </c>
      <c r="H1234" s="3">
        <f t="shared" si="41"/>
        <v>0.94000000000005457</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268928.44</v>
      </c>
      <c r="E1251" s="2">
        <v>0</v>
      </c>
      <c r="F1251" s="2">
        <v>0</v>
      </c>
      <c r="G1251" s="3">
        <f>B1251/1000*C1251+B1251/500*D1251</f>
        <v>129623.50808</v>
      </c>
      <c r="H1251" s="3">
        <f>ABS(C1251-ROUND(C1251,0))+ABS(D1251-ROUND(D1251,0))</f>
        <v>0.44000000000232831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170.99</v>
      </c>
      <c r="E1252" s="2">
        <v>0</v>
      </c>
      <c r="F1252" s="2">
        <v>0</v>
      </c>
      <c r="G1252" s="3">
        <f t="shared" si="38"/>
        <v>82.759160000000008</v>
      </c>
      <c r="H1252" s="3">
        <f t="shared" si="41"/>
        <v>9.9999999999909051E-3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170.99</v>
      </c>
      <c r="E1253" s="2">
        <v>0</v>
      </c>
      <c r="F1253" s="2">
        <v>0</v>
      </c>
      <c r="G1253" s="3">
        <f t="shared" si="38"/>
        <v>83.101140000000001</v>
      </c>
      <c r="H1253" s="3">
        <f t="shared" si="41"/>
        <v>9.9999999999909051E-3</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41184482.700000003</v>
      </c>
      <c r="D1255" s="2">
        <f>BILANCA!E251</f>
        <v>47273998.32</v>
      </c>
      <c r="E1255" s="2">
        <v>0</v>
      </c>
      <c r="F1255" s="2">
        <v>0</v>
      </c>
      <c r="G1255" s="3">
        <f t="shared" si="38"/>
        <v>33254457.438300002</v>
      </c>
      <c r="H1255" s="3">
        <f t="shared" si="41"/>
        <v>0.61999999731779099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42277817.170000002</v>
      </c>
      <c r="D1256" s="2">
        <f>BILANCA!E252</f>
        <v>46757169.719999999</v>
      </c>
      <c r="E1256" s="2">
        <v>0</v>
      </c>
      <c r="F1256" s="2">
        <v>0</v>
      </c>
      <c r="G1256" s="3">
        <f t="shared" si="38"/>
        <v>33404870.52606</v>
      </c>
      <c r="H1256" s="3">
        <f t="shared" si="41"/>
        <v>0.45000000298023224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49308162.960000001</v>
      </c>
      <c r="D1257" s="2">
        <f>BILANCA!E253</f>
        <v>58563876.990000002</v>
      </c>
      <c r="E1257" s="2">
        <v>0</v>
      </c>
      <c r="F1257" s="2">
        <v>0</v>
      </c>
      <c r="G1257" s="3">
        <f t="shared" si="38"/>
        <v>41109671.484180003</v>
      </c>
      <c r="H1257" s="3">
        <f t="shared" si="41"/>
        <v>4.9999997019767761E-2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7030345.79</v>
      </c>
      <c r="D1258" s="2">
        <f>BILANCA!E254</f>
        <v>11806707.27</v>
      </c>
      <c r="E1258" s="2">
        <v>0</v>
      </c>
      <c r="F1258" s="2">
        <v>0</v>
      </c>
      <c r="G1258" s="3">
        <f t="shared" si="38"/>
        <v>7599652.5618399996</v>
      </c>
      <c r="H1258" s="3">
        <f t="shared" si="41"/>
        <v>0.47999999951571226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-1701808.3699999996</v>
      </c>
      <c r="D1259" s="2">
        <f>BILANCA!E255</f>
        <v>-820012.4299999997</v>
      </c>
      <c r="E1259" s="2">
        <v>0</v>
      </c>
      <c r="F1259" s="2">
        <v>0</v>
      </c>
      <c r="G1259" s="3">
        <f t="shared" si="38"/>
        <v>-832116.47426999977</v>
      </c>
      <c r="H1259" s="3">
        <f t="shared" si="41"/>
        <v>0.7999999993480742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2110461.9500000002</v>
      </c>
      <c r="D1260" s="2">
        <f>BILANCA!E256</f>
        <v>4785947.4400000004</v>
      </c>
      <c r="E1260" s="2">
        <v>0</v>
      </c>
      <c r="F1260" s="2">
        <v>0</v>
      </c>
      <c r="G1260" s="3">
        <f t="shared" si="38"/>
        <v>2920589.2075000005</v>
      </c>
      <c r="H1260" s="3">
        <f t="shared" si="41"/>
        <v>0.49000000022351742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594673.21</v>
      </c>
      <c r="D1261" s="2">
        <f>BILANCA!E257</f>
        <v>0</v>
      </c>
      <c r="E1261" s="2">
        <v>0</v>
      </c>
      <c r="F1261" s="2">
        <v>0</v>
      </c>
      <c r="G1261" s="3">
        <f t="shared" si="38"/>
        <v>149262.97571</v>
      </c>
      <c r="H1261" s="3">
        <f t="shared" si="41"/>
        <v>0.2099999999627471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1515788.74</v>
      </c>
      <c r="D1263" s="2">
        <f>BILANCA!E259</f>
        <v>4785947.4400000004</v>
      </c>
      <c r="E1263" s="2">
        <v>0</v>
      </c>
      <c r="F1263" s="2">
        <v>0</v>
      </c>
      <c r="G1263" s="3">
        <f t="shared" si="38"/>
        <v>2805183.9558600001</v>
      </c>
      <c r="H1263" s="3">
        <f t="shared" si="41"/>
        <v>0.70000000041909516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3812270.32</v>
      </c>
      <c r="D1264" s="2">
        <f>BILANCA!E260</f>
        <v>5605959.8700000001</v>
      </c>
      <c r="E1264" s="2">
        <v>0</v>
      </c>
      <c r="F1264" s="2">
        <v>0</v>
      </c>
      <c r="G1264" s="3">
        <f t="shared" si="38"/>
        <v>3816144.2752400003</v>
      </c>
      <c r="H1264" s="3">
        <f t="shared" si="41"/>
        <v>0.44999999972060323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240001.24</v>
      </c>
      <c r="E1265" s="2">
        <v>0</v>
      </c>
      <c r="F1265" s="2">
        <v>0</v>
      </c>
      <c r="G1265" s="3">
        <f t="shared" si="38"/>
        <v>122400.6324</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3812270.32</v>
      </c>
      <c r="D1266" s="2">
        <f>BILANCA!E262</f>
        <v>5365958.63</v>
      </c>
      <c r="E1266" s="2">
        <v>0</v>
      </c>
      <c r="F1266" s="2">
        <v>0</v>
      </c>
      <c r="G1266" s="3">
        <f t="shared" si="38"/>
        <v>3723312.0204799999</v>
      </c>
      <c r="H1266" s="3">
        <f t="shared" si="41"/>
        <v>0.68999999994412065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558327.62</v>
      </c>
      <c r="D1278" s="2">
        <f>BILANCA!E274</f>
        <v>1312133.71</v>
      </c>
      <c r="E1278" s="2">
        <v>0</v>
      </c>
      <c r="F1278" s="2">
        <v>0</v>
      </c>
      <c r="G1278" s="3">
        <f t="shared" si="38"/>
        <v>852935.4707200001</v>
      </c>
      <c r="H1278" s="3">
        <f t="shared" si="41"/>
        <v>0.67000000004190952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51539.27</v>
      </c>
      <c r="D1279" s="2">
        <f>BILANCA!E275</f>
        <v>42148.03</v>
      </c>
      <c r="E1279" s="2">
        <v>0</v>
      </c>
      <c r="F1279" s="2">
        <v>0</v>
      </c>
      <c r="G1279" s="3">
        <f t="shared" ref="G1279:G1294" si="48">B1279/1000*C1279+B1279/500*D1279</f>
        <v>36539.70377</v>
      </c>
      <c r="H1279" s="3">
        <f t="shared" ref="H1279:H1294" si="49">ABS(C1279-ROUND(C1279,0))+ABS(D1279-ROUND(D1279,0))</f>
        <v>0.29999999999563443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242831.98</v>
      </c>
      <c r="E1281" s="2">
        <v>0</v>
      </c>
      <c r="F1281" s="2">
        <v>0</v>
      </c>
      <c r="G1281" s="3">
        <f t="shared" si="48"/>
        <v>131614.93316000002</v>
      </c>
      <c r="H1281" s="3">
        <f t="shared" si="49"/>
        <v>1.9999999989522621E-2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35156.94</v>
      </c>
      <c r="E1286" s="2">
        <v>0</v>
      </c>
      <c r="F1286" s="2">
        <v>0</v>
      </c>
      <c r="G1286" s="3">
        <f t="shared" si="48"/>
        <v>19406.630880000004</v>
      </c>
      <c r="H1286" s="3">
        <f t="shared" si="49"/>
        <v>5.9999999997671694E-2</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207675.04</v>
      </c>
      <c r="E1287" s="2">
        <v>0</v>
      </c>
      <c r="F1287" s="2">
        <v>0</v>
      </c>
      <c r="G1287" s="3">
        <f t="shared" si="48"/>
        <v>115051.97216000002</v>
      </c>
      <c r="H1287" s="3">
        <f t="shared" si="49"/>
        <v>4.0000000008149073E-2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22264.67</v>
      </c>
      <c r="D1290" s="2">
        <f>BILANCA!E286</f>
        <v>34528.97</v>
      </c>
      <c r="E1290" s="2">
        <v>0</v>
      </c>
      <c r="F1290" s="2">
        <v>0</v>
      </c>
      <c r="G1290" s="3">
        <f t="shared" si="48"/>
        <v>25570.330800000003</v>
      </c>
      <c r="H1290" s="3">
        <f t="shared" si="49"/>
        <v>0.36000000000058208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390737.25</v>
      </c>
      <c r="D1291" s="2">
        <f>BILANCA!E287</f>
        <v>894540.24</v>
      </c>
      <c r="E1291" s="2">
        <v>0</v>
      </c>
      <c r="F1291" s="2">
        <v>0</v>
      </c>
      <c r="G1291" s="3">
        <f t="shared" si="48"/>
        <v>612528.78213000007</v>
      </c>
      <c r="H1291" s="3">
        <f t="shared" si="49"/>
        <v>0.48999999999068677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75518.06</v>
      </c>
      <c r="D1292" s="2">
        <f>BILANCA!E288</f>
        <v>79816.12</v>
      </c>
      <c r="E1292" s="2">
        <v>0</v>
      </c>
      <c r="F1292" s="2">
        <v>0</v>
      </c>
      <c r="G1292" s="3">
        <f t="shared" si="48"/>
        <v>66312.38459999999</v>
      </c>
      <c r="H1292" s="3">
        <f t="shared" si="49"/>
        <v>0.17999999999301508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18268.37</v>
      </c>
      <c r="D1294" s="2">
        <f>BILANCA!E290</f>
        <v>18268.37</v>
      </c>
      <c r="E1294" s="2">
        <v>0</v>
      </c>
      <c r="F1294" s="2">
        <v>0</v>
      </c>
      <c r="G1294" s="3">
        <f t="shared" si="48"/>
        <v>15564.651239999999</v>
      </c>
      <c r="H1294" s="3">
        <f t="shared" si="49"/>
        <v>0.73999999999796273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50146.28</v>
      </c>
      <c r="D1295" s="2">
        <f>BILANCA!E291</f>
        <v>24707.32</v>
      </c>
      <c r="E1295" s="2">
        <v>0</v>
      </c>
      <c r="F1295" s="2">
        <v>0</v>
      </c>
      <c r="G1295" s="3">
        <f t="shared" si="38"/>
        <v>28374.862199999996</v>
      </c>
      <c r="H1295" s="3">
        <f t="shared" si="41"/>
        <v>0.59999999999854481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41319.79</v>
      </c>
      <c r="D1296" s="2">
        <f>BILANCA!E292</f>
        <v>16022.64</v>
      </c>
      <c r="E1296" s="2">
        <v>0</v>
      </c>
      <c r="F1296" s="2">
        <v>0</v>
      </c>
      <c r="G1296" s="3">
        <f t="shared" ref="G1296:G1299" si="50">B1296/1000*C1296+B1296/500*D1296</f>
        <v>20982.410019999996</v>
      </c>
      <c r="H1296" s="3">
        <f t="shared" ref="H1296:H1299" si="51">ABS(C1296-ROUND(C1296,0))+ABS(D1296-ROUND(D1296,0))</f>
        <v>0.56999999999970896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8826.49</v>
      </c>
      <c r="D1297" s="2">
        <f>BILANCA!E293</f>
        <v>8684.68</v>
      </c>
      <c r="E1297" s="2">
        <v>0</v>
      </c>
      <c r="F1297" s="2">
        <v>0</v>
      </c>
      <c r="G1297" s="3">
        <f t="shared" si="50"/>
        <v>7518.2089499999993</v>
      </c>
      <c r="H1297" s="3">
        <f t="shared" si="51"/>
        <v>0.80999999999949068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4157957.26</v>
      </c>
      <c r="D1301" s="2">
        <f>BILANCA!E297</f>
        <v>7887566.2199999997</v>
      </c>
      <c r="E1301" s="2">
        <v>0</v>
      </c>
      <c r="F1301" s="2">
        <v>0</v>
      </c>
      <c r="G1301" s="3">
        <f t="shared" si="38"/>
        <v>5800529.1026999988</v>
      </c>
      <c r="H1301" s="3">
        <f t="shared" si="41"/>
        <v>0.47999999951571226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4157957.26</v>
      </c>
      <c r="D1302" s="2">
        <f>BILANCA!E298</f>
        <v>7887566.2199999997</v>
      </c>
      <c r="E1302" s="2">
        <v>0</v>
      </c>
      <c r="F1302" s="2">
        <v>0</v>
      </c>
      <c r="G1302" s="3">
        <f t="shared" si="38"/>
        <v>5820462.1923999991</v>
      </c>
      <c r="H1302" s="3">
        <f t="shared" si="41"/>
        <v>0.47999999951571226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148584.87</v>
      </c>
      <c r="D1303" s="2">
        <f>BILANCA!E300</f>
        <v>148584.87</v>
      </c>
      <c r="E1303" s="2">
        <v>0</v>
      </c>
      <c r="F1303" s="2">
        <v>0</v>
      </c>
      <c r="G1303" s="3">
        <f t="shared" si="38"/>
        <v>130606.10072999999</v>
      </c>
      <c r="H1303" s="3">
        <f t="shared" si="41"/>
        <v>0.26000000000931323</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497798.49</v>
      </c>
      <c r="D1305" s="2">
        <f>BILANCA!E302</f>
        <v>1042290.62</v>
      </c>
      <c r="E1305" s="2">
        <v>0</v>
      </c>
      <c r="F1305" s="2">
        <v>0</v>
      </c>
      <c r="G1305" s="3">
        <f t="shared" si="38"/>
        <v>761802.02035000001</v>
      </c>
      <c r="H1305" s="3">
        <f t="shared" si="41"/>
        <v>0.86999999999534339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621941.64</v>
      </c>
      <c r="D1306" s="2">
        <f>BILANCA!E303</f>
        <v>788733.28</v>
      </c>
      <c r="E1306" s="2">
        <v>0</v>
      </c>
      <c r="F1306" s="2">
        <v>0</v>
      </c>
      <c r="G1306" s="3">
        <f t="shared" si="38"/>
        <v>651024.82719999994</v>
      </c>
      <c r="H1306" s="3">
        <f t="shared" si="41"/>
        <v>0.64000000001396984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50146.28</v>
      </c>
      <c r="D1308" s="2">
        <f>BILANCA!E305</f>
        <v>21957.32</v>
      </c>
      <c r="E1308" s="2">
        <v>0</v>
      </c>
      <c r="F1308" s="2">
        <v>0</v>
      </c>
      <c r="G1308" s="3">
        <f t="shared" ref="G1308:G1581" si="52">B1308/1000*C1308+B1308/500*D1308</f>
        <v>28030.154159999998</v>
      </c>
      <c r="H1308" s="3">
        <f t="shared" si="41"/>
        <v>0.59999999999854481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17129.12</v>
      </c>
      <c r="D1311" s="2">
        <f>BILANCA!E308</f>
        <v>15829.74</v>
      </c>
      <c r="E1311" s="2">
        <v>0</v>
      </c>
      <c r="F1311" s="2">
        <v>0</v>
      </c>
      <c r="G1311" s="3">
        <f t="shared" si="52"/>
        <v>14685.368599999998</v>
      </c>
      <c r="H1311" s="3">
        <f t="shared" si="41"/>
        <v>0.37999999999919964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493.49</v>
      </c>
      <c r="D1312" s="2">
        <f>BILANCA!E309</f>
        <v>630.33000000000004</v>
      </c>
      <c r="E1312" s="2">
        <v>0</v>
      </c>
      <c r="F1312" s="2">
        <v>0</v>
      </c>
      <c r="G1312" s="3">
        <f t="shared" si="52"/>
        <v>529.75330000000008</v>
      </c>
      <c r="H1312" s="3">
        <f t="shared" si="41"/>
        <v>0.82000000000005002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18009.66</v>
      </c>
      <c r="D1314" s="2">
        <f>BILANCA!E311</f>
        <v>17985.830000000002</v>
      </c>
      <c r="E1314" s="2">
        <v>0</v>
      </c>
      <c r="F1314" s="2">
        <v>0</v>
      </c>
      <c r="G1314" s="3">
        <f t="shared" si="52"/>
        <v>16410.32128</v>
      </c>
      <c r="H1314" s="3">
        <f t="shared" si="41"/>
        <v>0.50999999999839929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2787.25</v>
      </c>
      <c r="D1339" s="2">
        <f>BILANCA!E336</f>
        <v>26020.33</v>
      </c>
      <c r="E1339" s="2">
        <v>0</v>
      </c>
      <c r="F1339" s="2">
        <v>0</v>
      </c>
      <c r="G1339" s="3">
        <f t="shared" si="52"/>
        <v>18038.382389999999</v>
      </c>
      <c r="H1339" s="3">
        <f t="shared" si="41"/>
        <v>0.58000000000174623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1260145.1200000001</v>
      </c>
      <c r="D1340" s="2">
        <f>BILANCA!E337</f>
        <v>756129.93</v>
      </c>
      <c r="E1340" s="2">
        <v>0</v>
      </c>
      <c r="F1340" s="2">
        <v>0</v>
      </c>
      <c r="G1340" s="3">
        <f t="shared" si="52"/>
        <v>914893.64340000018</v>
      </c>
      <c r="H1340" s="3">
        <f t="shared" si="41"/>
        <v>0.19000000006053597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132214.5</v>
      </c>
      <c r="E1341" s="2">
        <v>0</v>
      </c>
      <c r="F1341" s="2">
        <v>0</v>
      </c>
      <c r="G1341" s="3">
        <f t="shared" si="52"/>
        <v>87525.999000000011</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1555181.47</v>
      </c>
      <c r="D1342" s="2">
        <f>BILANCA!E339</f>
        <v>1955639.01</v>
      </c>
      <c r="E1342" s="2">
        <v>0</v>
      </c>
      <c r="F1342" s="2">
        <v>0</v>
      </c>
      <c r="G1342" s="3">
        <f t="shared" si="52"/>
        <v>1814864.5506800001</v>
      </c>
      <c r="H1342" s="3">
        <f t="shared" si="41"/>
        <v>0.47999999998137355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7029633.96</v>
      </c>
      <c r="D1346" s="2">
        <f>BILANCA!E343</f>
        <v>11806085.82</v>
      </c>
      <c r="E1346" s="2">
        <v>0</v>
      </c>
      <c r="F1346" s="2">
        <v>0</v>
      </c>
      <c r="G1346" s="3">
        <f t="shared" si="52"/>
        <v>10295646.681600001</v>
      </c>
      <c r="H1346" s="3">
        <f t="shared" si="41"/>
        <v>0.21999999973922968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94</v>
      </c>
      <c r="E1347" s="2">
        <v>0</v>
      </c>
      <c r="F1347" s="2">
        <v>0</v>
      </c>
      <c r="G1347" s="3">
        <f t="shared" si="52"/>
        <v>63.356000000000002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86775.93</v>
      </c>
      <c r="E1370" s="2">
        <v>0</v>
      </c>
      <c r="F1370" s="2">
        <v>0</v>
      </c>
      <c r="G1370" s="3">
        <f t="shared" si="57"/>
        <v>62478.669599999994</v>
      </c>
      <c r="H1370" s="3">
        <f t="shared" si="58"/>
        <v>7.0000000006984919E-2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181629.92</v>
      </c>
      <c r="E1374" s="2">
        <v>0</v>
      </c>
      <c r="F1374" s="2">
        <v>0</v>
      </c>
      <c r="G1374" s="3">
        <f t="shared" si="59"/>
        <v>132226.58176</v>
      </c>
      <c r="H1374" s="3">
        <f t="shared" si="60"/>
        <v>7.9999999987194315E-2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522.59</v>
      </c>
      <c r="E1383" s="2">
        <v>0</v>
      </c>
      <c r="F1383" s="2">
        <v>0</v>
      </c>
      <c r="G1383" s="3">
        <f t="shared" si="59"/>
        <v>389.85214000000002</v>
      </c>
      <c r="H1383" s="3">
        <f t="shared" si="60"/>
        <v>0.40999999999996817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3017652.97</v>
      </c>
      <c r="D1390" s="2">
        <f>BILANCA!E387</f>
        <v>3017652.97</v>
      </c>
      <c r="E1390" s="2">
        <v>0</v>
      </c>
      <c r="F1390" s="2">
        <v>0</v>
      </c>
      <c r="G1390" s="3">
        <f t="shared" ref="G1390:G1399" si="61">B1390/1000*C1390+B1390/500*D1390</f>
        <v>3440124.3858000003</v>
      </c>
      <c r="H1390" s="3">
        <f t="shared" ref="H1390:H1399" si="62">ABS(C1390-ROUND(C1390,0))+ABS(D1390-ROUND(D1390,0))</f>
        <v>5.9999999590218067E-2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1090934.5900000001</v>
      </c>
      <c r="D1392" s="2">
        <f>BILANCA!E389</f>
        <v>4401935.3499999996</v>
      </c>
      <c r="E1392" s="2">
        <v>0</v>
      </c>
      <c r="F1392" s="2">
        <v>0</v>
      </c>
      <c r="G1392" s="3">
        <f t="shared" si="61"/>
        <v>3779815.6207799995</v>
      </c>
      <c r="H1392" s="3">
        <f t="shared" si="62"/>
        <v>0.75999999954365194</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49369.7</v>
      </c>
      <c r="D1394" s="2">
        <f>BILANCA!E391</f>
        <v>98739.4</v>
      </c>
      <c r="E1394" s="2">
        <v>0</v>
      </c>
      <c r="F1394" s="2">
        <v>0</v>
      </c>
      <c r="G1394" s="3">
        <f t="shared" si="61"/>
        <v>94789.823999999993</v>
      </c>
      <c r="H1394" s="3">
        <f t="shared" si="62"/>
        <v>0.69999999999708962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369238.5</v>
      </c>
      <c r="E1399" s="2">
        <v>0</v>
      </c>
      <c r="F1399" s="2">
        <v>0</v>
      </c>
      <c r="G1399" s="3">
        <f t="shared" si="61"/>
        <v>287267.55300000001</v>
      </c>
      <c r="H1399" s="3">
        <f t="shared" si="62"/>
        <v>0.5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1699534.48</v>
      </c>
      <c r="D1401" s="7">
        <f>'RAS-funkcijski'!E5</f>
        <v>2251228.3600000003</v>
      </c>
      <c r="E1401" s="7">
        <v>0</v>
      </c>
      <c r="F1401" s="7">
        <v>0</v>
      </c>
      <c r="G1401" s="8">
        <f t="shared" si="52"/>
        <v>6201.9912000000013</v>
      </c>
      <c r="H1401" s="8">
        <f t="shared" si="41"/>
        <v>0.84000000031664968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148234.10999999999</v>
      </c>
      <c r="D1402" s="2">
        <f>'RAS-funkcijski'!E6</f>
        <v>337765.76</v>
      </c>
      <c r="E1402" s="2">
        <v>0</v>
      </c>
      <c r="F1402" s="2">
        <v>0</v>
      </c>
      <c r="G1402" s="3">
        <f t="shared" si="52"/>
        <v>1647.53126</v>
      </c>
      <c r="H1402" s="3">
        <f t="shared" si="41"/>
        <v>0.34999999997671694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17253.599999999999</v>
      </c>
      <c r="D1403" s="2">
        <f>'RAS-funkcijski'!E7</f>
        <v>70440.83</v>
      </c>
      <c r="E1403" s="2">
        <v>0</v>
      </c>
      <c r="F1403" s="2">
        <v>0</v>
      </c>
      <c r="G1403" s="3">
        <f t="shared" si="52"/>
        <v>474.40578000000005</v>
      </c>
      <c r="H1403" s="3">
        <f t="shared" si="41"/>
        <v>0.56999999999970896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130980.51</v>
      </c>
      <c r="D1404" s="2">
        <f>'RAS-funkcijski'!E8</f>
        <v>267324.93</v>
      </c>
      <c r="E1404" s="2">
        <v>0</v>
      </c>
      <c r="F1404" s="2">
        <v>0</v>
      </c>
      <c r="G1404" s="3">
        <f t="shared" si="52"/>
        <v>2662.5214799999999</v>
      </c>
      <c r="H1404" s="3">
        <f t="shared" si="41"/>
        <v>0.56000000001222361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1551300.37</v>
      </c>
      <c r="D1409" s="2">
        <f>'RAS-funkcijski'!E13</f>
        <v>1913462.6</v>
      </c>
      <c r="E1409" s="2">
        <v>0</v>
      </c>
      <c r="F1409" s="2">
        <v>0</v>
      </c>
      <c r="G1409" s="3">
        <f t="shared" si="52"/>
        <v>48404.030129999999</v>
      </c>
      <c r="H1409" s="3">
        <f t="shared" si="41"/>
        <v>0.77000000001862645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1026086.15</v>
      </c>
      <c r="D1410" s="2">
        <f>'RAS-funkcijski'!E14</f>
        <v>1233901.81</v>
      </c>
      <c r="E1410" s="2">
        <v>0</v>
      </c>
      <c r="F1410" s="2">
        <v>0</v>
      </c>
      <c r="G1410" s="3">
        <f t="shared" si="52"/>
        <v>34938.897700000001</v>
      </c>
      <c r="H1410" s="3">
        <f t="shared" si="41"/>
        <v>0.33999999996740371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525214.22</v>
      </c>
      <c r="D1412" s="2">
        <f>'RAS-funkcijski'!E16</f>
        <v>679560.79</v>
      </c>
      <c r="E1412" s="2">
        <v>0</v>
      </c>
      <c r="F1412" s="2">
        <v>0</v>
      </c>
      <c r="G1412" s="3">
        <f t="shared" si="52"/>
        <v>22612.029600000002</v>
      </c>
      <c r="H1412" s="3">
        <f t="shared" si="41"/>
        <v>0.42999999993480742</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1234651.26</v>
      </c>
      <c r="D1424" s="2">
        <f>'RAS-funkcijski'!E28</f>
        <v>1348987.03</v>
      </c>
      <c r="E1424" s="2">
        <v>0</v>
      </c>
      <c r="F1424" s="2">
        <v>0</v>
      </c>
      <c r="G1424" s="3">
        <f t="shared" si="52"/>
        <v>94383.00768000001</v>
      </c>
      <c r="H1424" s="3">
        <f t="shared" si="41"/>
        <v>0.2900000000372529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1230828.53</v>
      </c>
      <c r="D1426" s="2">
        <f>'RAS-funkcijski'!E30</f>
        <v>1346987.03</v>
      </c>
      <c r="E1426" s="2">
        <v>0</v>
      </c>
      <c r="F1426" s="2">
        <v>0</v>
      </c>
      <c r="G1426" s="3">
        <f t="shared" si="52"/>
        <v>102044.86734</v>
      </c>
      <c r="H1426" s="3">
        <f t="shared" si="41"/>
        <v>0.5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3822.73</v>
      </c>
      <c r="D1430" s="2">
        <f>'RAS-funkcijski'!E34</f>
        <v>2000</v>
      </c>
      <c r="E1430" s="2">
        <v>0</v>
      </c>
      <c r="F1430" s="2">
        <v>0</v>
      </c>
      <c r="G1430" s="3">
        <f t="shared" si="52"/>
        <v>234.68189999999998</v>
      </c>
      <c r="H1430" s="3">
        <f t="shared" si="41"/>
        <v>0.26999999999998181</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3404059.7199999997</v>
      </c>
      <c r="D1431" s="2">
        <f>'RAS-funkcijski'!E35</f>
        <v>3741035.1699999995</v>
      </c>
      <c r="E1431" s="2">
        <v>0</v>
      </c>
      <c r="F1431" s="2">
        <v>0</v>
      </c>
      <c r="G1431" s="3">
        <f t="shared" si="52"/>
        <v>337470.03185999999</v>
      </c>
      <c r="H1431" s="3">
        <f t="shared" si="41"/>
        <v>0.44999999972060323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49411.4</v>
      </c>
      <c r="D1435" s="2">
        <f>'RAS-funkcijski'!E39</f>
        <v>37916.54</v>
      </c>
      <c r="E1435" s="2">
        <v>0</v>
      </c>
      <c r="F1435" s="2">
        <v>0</v>
      </c>
      <c r="G1435" s="3">
        <f t="shared" si="52"/>
        <v>4383.5568000000003</v>
      </c>
      <c r="H1435" s="3">
        <f t="shared" si="41"/>
        <v>0.86000000000058208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49411.4</v>
      </c>
      <c r="D1436" s="2">
        <f>'RAS-funkcijski'!E40</f>
        <v>37916.54</v>
      </c>
      <c r="E1436" s="2">
        <v>0</v>
      </c>
      <c r="F1436" s="2">
        <v>0</v>
      </c>
      <c r="G1436" s="3">
        <f t="shared" si="52"/>
        <v>4508.8012799999997</v>
      </c>
      <c r="H1436" s="3">
        <f t="shared" si="41"/>
        <v>0.86000000000058208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1666487.9</v>
      </c>
      <c r="D1450" s="2">
        <f>'RAS-funkcijski'!E54</f>
        <v>2635511.0099999998</v>
      </c>
      <c r="E1450" s="2">
        <v>0</v>
      </c>
      <c r="F1450" s="2">
        <v>0</v>
      </c>
      <c r="G1450" s="3">
        <f t="shared" si="52"/>
        <v>346875.49599999998</v>
      </c>
      <c r="H1450" s="3">
        <f t="shared" si="63"/>
        <v>0.10999999986961484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1666487.9</v>
      </c>
      <c r="D1451" s="2">
        <f>'RAS-funkcijski'!E55</f>
        <v>2635511.0099999998</v>
      </c>
      <c r="E1451" s="2">
        <v>0</v>
      </c>
      <c r="F1451" s="2">
        <v>0</v>
      </c>
      <c r="G1451" s="3">
        <f t="shared" si="52"/>
        <v>353813.00591999991</v>
      </c>
      <c r="H1451" s="3">
        <f t="shared" si="63"/>
        <v>0.10999999986961484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1170820.9300000002</v>
      </c>
      <c r="D1457" s="2">
        <f>'RAS-funkcijski'!E61</f>
        <v>717734.72</v>
      </c>
      <c r="E1457" s="2">
        <v>0</v>
      </c>
      <c r="F1457" s="2">
        <v>0</v>
      </c>
      <c r="G1457" s="3">
        <f t="shared" si="52"/>
        <v>148558.55109000002</v>
      </c>
      <c r="H1457" s="3">
        <f t="shared" si="63"/>
        <v>0.34999999986030161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289660</v>
      </c>
      <c r="D1460" s="2">
        <f>'RAS-funkcijski'!E64</f>
        <v>474020</v>
      </c>
      <c r="E1460" s="2">
        <v>0</v>
      </c>
      <c r="F1460" s="2">
        <v>0</v>
      </c>
      <c r="G1460" s="3">
        <f t="shared" si="52"/>
        <v>74262</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881160.93</v>
      </c>
      <c r="D1461" s="2">
        <f>'RAS-funkcijski'!E65</f>
        <v>243714.72</v>
      </c>
      <c r="E1461" s="2">
        <v>0</v>
      </c>
      <c r="F1461" s="2">
        <v>0</v>
      </c>
      <c r="G1461" s="3">
        <f t="shared" si="52"/>
        <v>83484.012569999992</v>
      </c>
      <c r="H1461" s="3">
        <f t="shared" si="63"/>
        <v>0.34999999994761311</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517339.49</v>
      </c>
      <c r="D1470" s="2">
        <f>'RAS-funkcijski'!E74</f>
        <v>349872.9</v>
      </c>
      <c r="E1470" s="2">
        <v>0</v>
      </c>
      <c r="F1470" s="2">
        <v>0</v>
      </c>
      <c r="G1470" s="3">
        <f t="shared" si="52"/>
        <v>85195.970300000015</v>
      </c>
      <c r="H1470" s="3">
        <f t="shared" si="63"/>
        <v>0.58999999996740371</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508323.63</v>
      </c>
      <c r="D1471" s="2">
        <f>'RAS-funkcijski'!E75</f>
        <v>105500</v>
      </c>
      <c r="E1471" s="2">
        <v>0</v>
      </c>
      <c r="F1471" s="2">
        <v>0</v>
      </c>
      <c r="G1471" s="3">
        <f t="shared" si="52"/>
        <v>51071.977729999999</v>
      </c>
      <c r="H1471" s="3">
        <f t="shared" si="63"/>
        <v>0.36999999999534339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223686.16</v>
      </c>
      <c r="D1472" s="2">
        <f>'RAS-funkcijski'!E76</f>
        <v>0</v>
      </c>
      <c r="E1472" s="2">
        <v>0</v>
      </c>
      <c r="F1472" s="2">
        <v>0</v>
      </c>
      <c r="G1472" s="3">
        <f t="shared" si="52"/>
        <v>16105.40352</v>
      </c>
      <c r="H1472" s="3">
        <f t="shared" si="63"/>
        <v>0.16000000000349246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221810.24</v>
      </c>
      <c r="D1475" s="2">
        <f>'RAS-funkcijski'!E79</f>
        <v>0</v>
      </c>
      <c r="E1475" s="2">
        <v>0</v>
      </c>
      <c r="F1475" s="2">
        <v>0</v>
      </c>
      <c r="G1475" s="3">
        <f t="shared" si="52"/>
        <v>16635.768</v>
      </c>
      <c r="H1475" s="3">
        <f t="shared" si="63"/>
        <v>0.23999999999068677</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62827.23</v>
      </c>
      <c r="D1477" s="2">
        <f>'RAS-funkcijski'!E81</f>
        <v>105500</v>
      </c>
      <c r="E1477" s="2">
        <v>0</v>
      </c>
      <c r="F1477" s="2">
        <v>0</v>
      </c>
      <c r="G1477" s="3">
        <f t="shared" si="52"/>
        <v>21084.69671</v>
      </c>
      <c r="H1477" s="3">
        <f t="shared" si="63"/>
        <v>0.23000000000320142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2877288.74</v>
      </c>
      <c r="D1478" s="2">
        <f>'RAS-funkcijski'!E82</f>
        <v>1706490.1099999999</v>
      </c>
      <c r="E1478" s="2">
        <v>0</v>
      </c>
      <c r="F1478" s="2">
        <v>0</v>
      </c>
      <c r="G1478" s="3">
        <f t="shared" si="52"/>
        <v>490640.97888000001</v>
      </c>
      <c r="H1478" s="3">
        <f t="shared" si="63"/>
        <v>0.36999999964609742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1805856.58</v>
      </c>
      <c r="D1480" s="2">
        <f>'RAS-funkcijski'!E84</f>
        <v>146386.07</v>
      </c>
      <c r="E1480" s="2">
        <v>0</v>
      </c>
      <c r="F1480" s="2">
        <v>0</v>
      </c>
      <c r="G1480" s="3">
        <f t="shared" si="52"/>
        <v>167890.29759999999</v>
      </c>
      <c r="H1480" s="3">
        <f t="shared" si="63"/>
        <v>0.48999999993247911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61967.67</v>
      </c>
      <c r="D1481" s="2">
        <f>'RAS-funkcijski'!E85</f>
        <v>33034.800000000003</v>
      </c>
      <c r="E1481" s="2">
        <v>0</v>
      </c>
      <c r="F1481" s="2">
        <v>0</v>
      </c>
      <c r="G1481" s="3">
        <f t="shared" si="52"/>
        <v>10371.01887</v>
      </c>
      <c r="H1481" s="3">
        <f t="shared" si="63"/>
        <v>0.52999999999883585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44599.11</v>
      </c>
      <c r="E1482" s="2">
        <v>0</v>
      </c>
      <c r="F1482" s="2">
        <v>0</v>
      </c>
      <c r="G1482" s="3">
        <f t="shared" si="52"/>
        <v>7314.2540400000007</v>
      </c>
      <c r="H1482" s="3">
        <f t="shared" si="63"/>
        <v>0.11000000000058208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1009464.49</v>
      </c>
      <c r="D1484" s="2">
        <f>'RAS-funkcijski'!E88</f>
        <v>1482470.13</v>
      </c>
      <c r="E1484" s="2">
        <v>0</v>
      </c>
      <c r="F1484" s="2">
        <v>0</v>
      </c>
      <c r="G1484" s="3">
        <f t="shared" si="52"/>
        <v>333849.99900000001</v>
      </c>
      <c r="H1484" s="3">
        <f t="shared" si="63"/>
        <v>0.61999999987892807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41566.25</v>
      </c>
      <c r="D1485" s="2">
        <f>'RAS-funkcijski'!E89</f>
        <v>22067.09</v>
      </c>
      <c r="E1485" s="2">
        <v>0</v>
      </c>
      <c r="F1485" s="2">
        <v>0</v>
      </c>
      <c r="G1485" s="3">
        <f t="shared" si="52"/>
        <v>7284.5365500000007</v>
      </c>
      <c r="H1485" s="3">
        <f t="shared" si="63"/>
        <v>0.34000000000014552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40566.25</v>
      </c>
      <c r="D1500" s="2">
        <f>'RAS-funkcijski'!E104</f>
        <v>20067.09</v>
      </c>
      <c r="E1500" s="2">
        <v>0</v>
      </c>
      <c r="F1500" s="2">
        <v>0</v>
      </c>
      <c r="G1500" s="3">
        <f t="shared" si="52"/>
        <v>8070.0429999999997</v>
      </c>
      <c r="H1500" s="3">
        <f t="shared" si="63"/>
        <v>0.34000000000014552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1000</v>
      </c>
      <c r="D1502" s="2">
        <f>'RAS-funkcijski'!E106</f>
        <v>2000</v>
      </c>
      <c r="E1502" s="2">
        <v>0</v>
      </c>
      <c r="F1502" s="2">
        <v>0</v>
      </c>
      <c r="G1502" s="3">
        <f t="shared" si="52"/>
        <v>510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1106380.8800000001</v>
      </c>
      <c r="D1503" s="2">
        <f>'RAS-funkcijski'!E107</f>
        <v>1577742.1</v>
      </c>
      <c r="E1503" s="2">
        <v>0</v>
      </c>
      <c r="F1503" s="2">
        <v>0</v>
      </c>
      <c r="G1503" s="3">
        <f t="shared" si="52"/>
        <v>438972.10324000003</v>
      </c>
      <c r="H1503" s="3">
        <f t="shared" si="63"/>
        <v>0.21999999997206032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532345.22</v>
      </c>
      <c r="D1504" s="2">
        <f>'RAS-funkcijski'!E108</f>
        <v>808709.63</v>
      </c>
      <c r="E1504" s="2">
        <v>0</v>
      </c>
      <c r="F1504" s="2">
        <v>0</v>
      </c>
      <c r="G1504" s="3">
        <f t="shared" si="52"/>
        <v>223575.50591999997</v>
      </c>
      <c r="H1504" s="3">
        <f t="shared" si="63"/>
        <v>0.58999999996740371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483305.59</v>
      </c>
      <c r="D1505" s="2">
        <f>'RAS-funkcijski'!E109</f>
        <v>456387.74</v>
      </c>
      <c r="E1505" s="2">
        <v>0</v>
      </c>
      <c r="F1505" s="2">
        <v>0</v>
      </c>
      <c r="G1505" s="3">
        <f t="shared" si="52"/>
        <v>146588.51235</v>
      </c>
      <c r="H1505" s="3">
        <f t="shared" si="63"/>
        <v>0.66999999998370185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90730.07</v>
      </c>
      <c r="D1509" s="2">
        <f>'RAS-funkcijski'!E113</f>
        <v>312644.73</v>
      </c>
      <c r="E1509" s="2">
        <v>0</v>
      </c>
      <c r="F1509" s="2">
        <v>0</v>
      </c>
      <c r="G1509" s="3">
        <f t="shared" si="52"/>
        <v>78046.128769999996</v>
      </c>
      <c r="H1509" s="3">
        <f t="shared" si="63"/>
        <v>0.34000000002561137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7337779.0499999998</v>
      </c>
      <c r="D1510" s="2">
        <f>'RAS-funkcijski'!E114</f>
        <v>6265143.0500000007</v>
      </c>
      <c r="E1510" s="2">
        <v>0</v>
      </c>
      <c r="F1510" s="2">
        <v>0</v>
      </c>
      <c r="G1510" s="3">
        <f t="shared" si="52"/>
        <v>2185487.1665000003</v>
      </c>
      <c r="H1510" s="3">
        <f t="shared" si="63"/>
        <v>0.10000000055879354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6946406.0999999996</v>
      </c>
      <c r="D1511" s="2">
        <f>'RAS-funkcijski'!E115</f>
        <v>5865556.8600000003</v>
      </c>
      <c r="E1511" s="2">
        <v>0</v>
      </c>
      <c r="F1511" s="2">
        <v>0</v>
      </c>
      <c r="G1511" s="3">
        <f t="shared" si="52"/>
        <v>2073204.7000199999</v>
      </c>
      <c r="H1511" s="3">
        <f t="shared" si="63"/>
        <v>0.23999999929219484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3825708.73</v>
      </c>
      <c r="D1512" s="2">
        <f>'RAS-funkcijski'!E116</f>
        <v>1458985.78</v>
      </c>
      <c r="E1512" s="2">
        <v>0</v>
      </c>
      <c r="F1512" s="2">
        <v>0</v>
      </c>
      <c r="G1512" s="3">
        <f t="shared" si="52"/>
        <v>755292.19247999997</v>
      </c>
      <c r="H1512" s="3">
        <f t="shared" si="63"/>
        <v>0.48999999999068677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3120697.37</v>
      </c>
      <c r="D1513" s="2">
        <f>'RAS-funkcijski'!E117</f>
        <v>4406571.08</v>
      </c>
      <c r="E1513" s="2">
        <v>0</v>
      </c>
      <c r="F1513" s="2">
        <v>0</v>
      </c>
      <c r="G1513" s="3">
        <f t="shared" si="52"/>
        <v>1348523.8668900002</v>
      </c>
      <c r="H1513" s="3">
        <f t="shared" si="63"/>
        <v>0.45000000018626451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7824.24</v>
      </c>
      <c r="D1514" s="2">
        <f>'RAS-funkcijski'!E118</f>
        <v>9394.2800000000007</v>
      </c>
      <c r="E1514" s="2">
        <v>0</v>
      </c>
      <c r="F1514" s="2">
        <v>0</v>
      </c>
      <c r="G1514" s="3">
        <f t="shared" si="52"/>
        <v>3033.8591999999999</v>
      </c>
      <c r="H1514" s="3">
        <f t="shared" si="63"/>
        <v>0.52000000000043656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7824.24</v>
      </c>
      <c r="D1516" s="2">
        <f>'RAS-funkcijski'!E120</f>
        <v>9394.2800000000007</v>
      </c>
      <c r="E1516" s="2">
        <v>0</v>
      </c>
      <c r="F1516" s="2">
        <v>0</v>
      </c>
      <c r="G1516" s="3">
        <f t="shared" si="52"/>
        <v>3087.0848000000001</v>
      </c>
      <c r="H1516" s="3">
        <f t="shared" si="63"/>
        <v>0.52000000000043656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35518.78</v>
      </c>
      <c r="D1518" s="2">
        <f>'RAS-funkcijski'!E122</f>
        <v>28030.93</v>
      </c>
      <c r="E1518" s="2">
        <v>0</v>
      </c>
      <c r="F1518" s="2">
        <v>0</v>
      </c>
      <c r="G1518" s="3">
        <f t="shared" si="52"/>
        <v>10806.515519999999</v>
      </c>
      <c r="H1518" s="3">
        <f t="shared" si="63"/>
        <v>0.29000000000087311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35518.78</v>
      </c>
      <c r="D1519" s="2">
        <f>'RAS-funkcijski'!E123</f>
        <v>28030.93</v>
      </c>
      <c r="E1519" s="2">
        <v>0</v>
      </c>
      <c r="F1519" s="2">
        <v>0</v>
      </c>
      <c r="G1519" s="3">
        <f t="shared" si="52"/>
        <v>10898.096159999999</v>
      </c>
      <c r="H1519" s="3">
        <f t="shared" si="63"/>
        <v>0.29000000000087311</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348029.93</v>
      </c>
      <c r="D1522" s="2">
        <f>'RAS-funkcijski'!E126</f>
        <v>362160.98</v>
      </c>
      <c r="E1522" s="2">
        <v>0</v>
      </c>
      <c r="F1522" s="2">
        <v>0</v>
      </c>
      <c r="G1522" s="3">
        <f t="shared" si="52"/>
        <v>130826.93057999999</v>
      </c>
      <c r="H1522" s="3">
        <f t="shared" si="63"/>
        <v>9.0000000025611371E-2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1339966.8999999999</v>
      </c>
      <c r="D1525" s="2">
        <f>'RAS-funkcijski'!E129</f>
        <v>7079957.0199999996</v>
      </c>
      <c r="E1525" s="2">
        <v>0</v>
      </c>
      <c r="F1525" s="2">
        <v>0</v>
      </c>
      <c r="G1525" s="3">
        <f t="shared" si="52"/>
        <v>1937485.1174999999</v>
      </c>
      <c r="H1525" s="3">
        <f t="shared" si="63"/>
        <v>0.11999999964609742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1191158.5</v>
      </c>
      <c r="D1529" s="2">
        <f>'RAS-funkcijski'!E133</f>
        <v>6914519.8899999997</v>
      </c>
      <c r="E1529" s="2">
        <v>0</v>
      </c>
      <c r="F1529" s="2">
        <v>0</v>
      </c>
      <c r="G1529" s="3">
        <f t="shared" si="52"/>
        <v>1937605.57812</v>
      </c>
      <c r="H1529" s="3">
        <f t="shared" si="63"/>
        <v>0.61000000033527613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30259.03</v>
      </c>
      <c r="D1531" s="2">
        <f>'RAS-funkcijski'!E135</f>
        <v>32947.14</v>
      </c>
      <c r="E1531" s="2">
        <v>0</v>
      </c>
      <c r="F1531" s="2">
        <v>0</v>
      </c>
      <c r="G1531" s="3">
        <f t="shared" si="52"/>
        <v>12596.083610000001</v>
      </c>
      <c r="H1531" s="3">
        <f t="shared" si="63"/>
        <v>0.16999999999825377</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28933.74</v>
      </c>
      <c r="D1533" s="2">
        <f>'RAS-funkcijski'!E137</f>
        <v>33880.15</v>
      </c>
      <c r="E1533" s="2">
        <v>0</v>
      </c>
      <c r="F1533" s="2">
        <v>0</v>
      </c>
      <c r="G1533" s="3">
        <f t="shared" si="52"/>
        <v>12860.307320000002</v>
      </c>
      <c r="H1533" s="3">
        <f t="shared" si="63"/>
        <v>0.40999999999985448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89615.63</v>
      </c>
      <c r="D1536" s="2">
        <f>'RAS-funkcijski'!E140</f>
        <v>98609.84</v>
      </c>
      <c r="E1536" s="2">
        <v>0</v>
      </c>
      <c r="F1536" s="2">
        <v>0</v>
      </c>
      <c r="G1536" s="3">
        <f t="shared" si="52"/>
        <v>39009.602160000002</v>
      </c>
      <c r="H1536" s="3">
        <f t="shared" si="63"/>
        <v>0.52999999999883585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19549550.91</v>
      </c>
      <c r="D1537" s="14">
        <f>'RAS-funkcijski'!E141</f>
        <v>24098149.93</v>
      </c>
      <c r="E1537" s="14">
        <v>0</v>
      </c>
      <c r="F1537" s="14">
        <v>0</v>
      </c>
      <c r="G1537" s="15">
        <f t="shared" si="52"/>
        <v>9281181.555490002</v>
      </c>
      <c r="H1537" s="15">
        <f t="shared" si="63"/>
        <v>0.16000000014901161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1739268.85</v>
      </c>
      <c r="D1538" s="7">
        <f>'P-VRIO'!E5</f>
        <v>1795996.3900000001</v>
      </c>
      <c r="E1538" s="7">
        <v>0</v>
      </c>
      <c r="F1538" s="7">
        <v>0</v>
      </c>
      <c r="G1538" s="8">
        <f t="shared" si="52"/>
        <v>5331.2616300000009</v>
      </c>
      <c r="H1538" s="8">
        <f t="shared" si="63"/>
        <v>0.5400000000372529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1739268.85</v>
      </c>
      <c r="D1539" s="2">
        <f>'P-VRIO'!E6</f>
        <v>1795996.3900000001</v>
      </c>
      <c r="E1539" s="2">
        <v>0</v>
      </c>
      <c r="F1539" s="2">
        <v>0</v>
      </c>
      <c r="G1539" s="3">
        <f t="shared" si="52"/>
        <v>10662.523260000002</v>
      </c>
      <c r="H1539" s="3">
        <f t="shared" si="63"/>
        <v>0.5400000000372529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1739268.85</v>
      </c>
      <c r="D1540" s="2">
        <f>'P-VRIO'!E7</f>
        <v>1795996.3900000001</v>
      </c>
      <c r="E1540" s="2">
        <v>0</v>
      </c>
      <c r="F1540" s="2">
        <v>0</v>
      </c>
      <c r="G1540" s="3">
        <f t="shared" si="52"/>
        <v>15993.784890000003</v>
      </c>
      <c r="H1540" s="3">
        <f t="shared" si="63"/>
        <v>0.5400000000372529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1739268.85</v>
      </c>
      <c r="D1541" s="2">
        <f>'P-VRIO'!E8</f>
        <v>1752901.07</v>
      </c>
      <c r="E1541" s="2">
        <v>0</v>
      </c>
      <c r="F1541" s="2">
        <v>0</v>
      </c>
      <c r="G1541" s="3">
        <f t="shared" si="52"/>
        <v>20980.283960000001</v>
      </c>
      <c r="H1541" s="3">
        <f t="shared" si="63"/>
        <v>0.21999999997206032</v>
      </c>
      <c r="I1541" s="11">
        <f t="shared" ref="I1541:I1546" si="64">G1541*H1541</f>
        <v>4615.6624706138182</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43095.32</v>
      </c>
      <c r="E1542" s="2">
        <v>0</v>
      </c>
      <c r="F1542" s="2">
        <v>0</v>
      </c>
      <c r="G1542" s="3">
        <f t="shared" si="52"/>
        <v>430.95319999999998</v>
      </c>
      <c r="H1542" s="3">
        <f t="shared" si="63"/>
        <v>0.31999999999970896</v>
      </c>
      <c r="I1542" s="11">
        <f t="shared" si="64"/>
        <v>137.90502399987457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9847747.8000000007</v>
      </c>
      <c r="D1582" s="7"/>
      <c r="E1582" s="7">
        <v>0</v>
      </c>
      <c r="F1582" s="7">
        <v>0</v>
      </c>
      <c r="G1582" s="8">
        <f t="shared" ref="G1582:G1686" si="70">B1582/1000*C1582</f>
        <v>9847.747800000001</v>
      </c>
      <c r="H1582" s="8">
        <f t="shared" ref="H1582:H1686" si="71">ABS(C1582-ROUND(C1582,0))</f>
        <v>0.19999999925494194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36432306.359999992</v>
      </c>
      <c r="D1583" s="2">
        <v>0</v>
      </c>
      <c r="E1583" s="2">
        <v>0</v>
      </c>
      <c r="F1583" s="2">
        <v>0</v>
      </c>
      <c r="G1583" s="3">
        <f t="shared" si="70"/>
        <v>72864.61271999999</v>
      </c>
      <c r="H1583" s="3">
        <f t="shared" si="71"/>
        <v>0.35999999195337296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17094842.169999998</v>
      </c>
      <c r="D1585" s="2">
        <v>0</v>
      </c>
      <c r="E1585" s="2">
        <v>0</v>
      </c>
      <c r="F1585" s="2">
        <v>0</v>
      </c>
      <c r="G1585" s="3">
        <f t="shared" si="70"/>
        <v>68379.36868</v>
      </c>
      <c r="H1585" s="3">
        <f t="shared" si="71"/>
        <v>0.16999999806284904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6689562.4800000004</v>
      </c>
      <c r="D1586" s="2">
        <v>0</v>
      </c>
      <c r="E1586" s="2">
        <v>0</v>
      </c>
      <c r="F1586" s="2">
        <v>0</v>
      </c>
      <c r="G1586" s="3">
        <f t="shared" si="70"/>
        <v>33447.812400000003</v>
      </c>
      <c r="H1586" s="3">
        <f t="shared" si="71"/>
        <v>0.48000000044703484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3236211.36</v>
      </c>
      <c r="D1587" s="2">
        <v>0</v>
      </c>
      <c r="E1587" s="2">
        <v>0</v>
      </c>
      <c r="F1587" s="2">
        <v>0</v>
      </c>
      <c r="G1587" s="3">
        <f t="shared" si="70"/>
        <v>19417.26816</v>
      </c>
      <c r="H1587" s="3">
        <f t="shared" si="71"/>
        <v>0.35999999986961484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226535.37</v>
      </c>
      <c r="D1588" s="2">
        <v>0</v>
      </c>
      <c r="E1588" s="2">
        <v>0</v>
      </c>
      <c r="F1588" s="2">
        <v>0</v>
      </c>
      <c r="G1588" s="3">
        <f t="shared" si="70"/>
        <v>1585.7475899999999</v>
      </c>
      <c r="H1588" s="3">
        <f t="shared" si="71"/>
        <v>0.36999999999534339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390602.03</v>
      </c>
      <c r="D1589" s="2">
        <v>0</v>
      </c>
      <c r="E1589" s="2">
        <v>0</v>
      </c>
      <c r="F1589" s="2">
        <v>0</v>
      </c>
      <c r="G1589" s="3">
        <f t="shared" si="70"/>
        <v>3124.8162400000001</v>
      </c>
      <c r="H1589" s="3">
        <f t="shared" si="71"/>
        <v>3.0000000027939677E-2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840734.95</v>
      </c>
      <c r="D1591" s="2">
        <v>0</v>
      </c>
      <c r="E1591" s="2">
        <v>0</v>
      </c>
      <c r="F1591" s="2">
        <v>0</v>
      </c>
      <c r="G1591" s="3">
        <f t="shared" si="70"/>
        <v>8407.3495000000003</v>
      </c>
      <c r="H1591" s="3">
        <f t="shared" si="71"/>
        <v>5.0000000046566129E-2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98126.22</v>
      </c>
      <c r="D1592" s="2">
        <v>0</v>
      </c>
      <c r="E1592" s="2">
        <v>0</v>
      </c>
      <c r="F1592" s="2">
        <v>0</v>
      </c>
      <c r="G1592" s="3">
        <f t="shared" si="70"/>
        <v>1079.38842</v>
      </c>
      <c r="H1592" s="3">
        <f t="shared" si="71"/>
        <v>0.22000000000116415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5613069.7599999998</v>
      </c>
      <c r="D1593" s="2">
        <v>0</v>
      </c>
      <c r="E1593" s="2">
        <v>0</v>
      </c>
      <c r="F1593" s="2">
        <v>0</v>
      </c>
      <c r="G1593" s="3">
        <f t="shared" si="70"/>
        <v>67356.837119999997</v>
      </c>
      <c r="H1593" s="3">
        <f t="shared" si="71"/>
        <v>0.24000000022351742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11328305.039999999</v>
      </c>
      <c r="D1594" s="2">
        <v>0</v>
      </c>
      <c r="E1594" s="2">
        <v>0</v>
      </c>
      <c r="F1594" s="2">
        <v>0</v>
      </c>
      <c r="G1594" s="3">
        <f t="shared" si="70"/>
        <v>147267.96551999997</v>
      </c>
      <c r="H1594" s="3">
        <f t="shared" si="71"/>
        <v>3.9999999105930328E-2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6000000</v>
      </c>
      <c r="D1595" s="2">
        <v>0</v>
      </c>
      <c r="E1595" s="2">
        <v>0</v>
      </c>
      <c r="F1595" s="2">
        <v>0</v>
      </c>
      <c r="G1595" s="3">
        <f t="shared" si="70"/>
        <v>84000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6000000</v>
      </c>
      <c r="D1599" s="2">
        <v>0</v>
      </c>
      <c r="E1599" s="2">
        <v>0</v>
      </c>
      <c r="F1599" s="2">
        <v>0</v>
      </c>
      <c r="G1599" s="3">
        <f t="shared" si="70"/>
        <v>107999.99999999999</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2009159.15</v>
      </c>
      <c r="D1601" s="2">
        <v>0</v>
      </c>
      <c r="E1601" s="2">
        <v>0</v>
      </c>
      <c r="F1601" s="2">
        <v>0</v>
      </c>
      <c r="G1601" s="3">
        <f>B1601/1000*C1601</f>
        <v>40183.182999999997</v>
      </c>
      <c r="H1601" s="3">
        <f>ABS(C1601-ROUND(C1601,0))</f>
        <v>0.14999999990686774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31335036.130000003</v>
      </c>
      <c r="D1602" s="2">
        <v>0</v>
      </c>
      <c r="E1602" s="2">
        <v>0</v>
      </c>
      <c r="F1602" s="2">
        <v>0</v>
      </c>
      <c r="G1602" s="3">
        <f t="shared" si="70"/>
        <v>658035.75873000012</v>
      </c>
      <c r="H1602" s="3">
        <f t="shared" si="71"/>
        <v>0.13000000268220901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17575624.280000001</v>
      </c>
      <c r="D1604" s="2">
        <v>0</v>
      </c>
      <c r="E1604" s="2">
        <v>0</v>
      </c>
      <c r="F1604" s="2">
        <v>0</v>
      </c>
      <c r="G1604" s="3">
        <f t="shared" si="70"/>
        <v>404239.35844000004</v>
      </c>
      <c r="H1604" s="3">
        <f t="shared" si="71"/>
        <v>0.2800000011920929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6651094.8799999999</v>
      </c>
      <c r="D1605" s="2">
        <v>0</v>
      </c>
      <c r="E1605" s="2">
        <v>0</v>
      </c>
      <c r="F1605" s="2">
        <v>0</v>
      </c>
      <c r="G1605" s="3">
        <f t="shared" si="70"/>
        <v>159626.27712000001</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3361504.46</v>
      </c>
      <c r="D1606" s="2">
        <v>0</v>
      </c>
      <c r="E1606" s="2">
        <v>0</v>
      </c>
      <c r="F1606" s="2">
        <v>0</v>
      </c>
      <c r="G1606" s="3">
        <f t="shared" si="70"/>
        <v>84037.611499999999</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226146.7</v>
      </c>
      <c r="D1607" s="2">
        <v>0</v>
      </c>
      <c r="E1607" s="2">
        <v>0</v>
      </c>
      <c r="F1607" s="2">
        <v>0</v>
      </c>
      <c r="G1607" s="3">
        <f t="shared" si="70"/>
        <v>5879.8141999999998</v>
      </c>
      <c r="H1607" s="3">
        <f t="shared" si="71"/>
        <v>0.29999999998835847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438109.16</v>
      </c>
      <c r="D1608" s="2">
        <v>0</v>
      </c>
      <c r="E1608" s="2">
        <v>0</v>
      </c>
      <c r="F1608" s="2">
        <v>0</v>
      </c>
      <c r="G1608" s="3">
        <f t="shared" si="70"/>
        <v>11828.947319999999</v>
      </c>
      <c r="H1608" s="3">
        <f t="shared" si="71"/>
        <v>0.15999999997438863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848321.63</v>
      </c>
      <c r="D1610" s="2">
        <v>0</v>
      </c>
      <c r="E1610" s="2">
        <v>0</v>
      </c>
      <c r="F1610" s="2">
        <v>0</v>
      </c>
      <c r="G1610" s="3">
        <f t="shared" si="70"/>
        <v>24601.327270000002</v>
      </c>
      <c r="H1610" s="3">
        <f t="shared" si="71"/>
        <v>0.36999999999534339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127336.97</v>
      </c>
      <c r="D1611" s="2">
        <v>0</v>
      </c>
      <c r="E1611" s="2">
        <v>0</v>
      </c>
      <c r="F1611" s="2">
        <v>0</v>
      </c>
      <c r="G1611" s="3">
        <f t="shared" si="70"/>
        <v>3820.1090999999997</v>
      </c>
      <c r="H1611" s="3">
        <f t="shared" si="71"/>
        <v>2.9999999998835847E-2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5923110.4800000004</v>
      </c>
      <c r="D1612" s="2">
        <v>0</v>
      </c>
      <c r="E1612" s="2">
        <v>0</v>
      </c>
      <c r="F1612" s="2">
        <v>0</v>
      </c>
      <c r="G1612" s="3">
        <f t="shared" si="70"/>
        <v>183616.42488000001</v>
      </c>
      <c r="H1612" s="3">
        <f t="shared" si="71"/>
        <v>0.48000000044703484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10795633</v>
      </c>
      <c r="D1613" s="2">
        <v>0</v>
      </c>
      <c r="E1613" s="2">
        <v>0</v>
      </c>
      <c r="F1613" s="2">
        <v>0</v>
      </c>
      <c r="G1613" s="3">
        <f t="shared" si="70"/>
        <v>345460.25599999999</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1223548.1399999999</v>
      </c>
      <c r="D1614" s="2">
        <v>0</v>
      </c>
      <c r="E1614" s="2">
        <v>0</v>
      </c>
      <c r="F1614" s="2">
        <v>0</v>
      </c>
      <c r="G1614" s="3">
        <f t="shared" si="70"/>
        <v>40377.088619999995</v>
      </c>
      <c r="H1614" s="3">
        <f t="shared" si="71"/>
        <v>0.13999999989755452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1223548.1399999999</v>
      </c>
      <c r="D1618" s="2">
        <v>0</v>
      </c>
      <c r="E1618" s="2">
        <v>0</v>
      </c>
      <c r="F1618" s="2">
        <v>0</v>
      </c>
      <c r="G1618" s="3">
        <f t="shared" si="70"/>
        <v>45271.281179999991</v>
      </c>
      <c r="H1618" s="3">
        <f t="shared" si="71"/>
        <v>0.13999999989755452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1740230.71</v>
      </c>
      <c r="D1620" s="2">
        <v>0</v>
      </c>
      <c r="E1620" s="2">
        <v>0</v>
      </c>
      <c r="F1620" s="2">
        <v>0</v>
      </c>
      <c r="G1620" s="3">
        <f>B1620/1000*C1620</f>
        <v>67868.997690000004</v>
      </c>
      <c r="H1620" s="3">
        <f>ABS(C1620-ROUND(C1620,0))</f>
        <v>0.2900000000372529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14945018.029999994</v>
      </c>
      <c r="D1621" s="2">
        <v>0</v>
      </c>
      <c r="E1621" s="2">
        <v>0</v>
      </c>
      <c r="F1621" s="2">
        <v>0</v>
      </c>
      <c r="G1621" s="3">
        <f t="shared" si="70"/>
        <v>597800.7211999998</v>
      </c>
      <c r="H1621" s="3">
        <f t="shared" si="71"/>
        <v>2.9999993741512299E-2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158234.82999999999</v>
      </c>
      <c r="D1622" s="2">
        <v>0</v>
      </c>
      <c r="E1622" s="2">
        <v>0</v>
      </c>
      <c r="F1622" s="2">
        <v>0</v>
      </c>
      <c r="G1622" s="3">
        <f t="shared" si="70"/>
        <v>6487.6280299999999</v>
      </c>
      <c r="H1622" s="3">
        <f t="shared" si="71"/>
        <v>0.17000000001280569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26020.329999999998</v>
      </c>
      <c r="D1628" s="2">
        <v>0</v>
      </c>
      <c r="E1628" s="2">
        <v>0</v>
      </c>
      <c r="F1628" s="2">
        <v>0</v>
      </c>
      <c r="G1628" s="3">
        <f t="shared" si="70"/>
        <v>1222.95551</v>
      </c>
      <c r="H1628" s="3">
        <f t="shared" si="71"/>
        <v>0.32999999999810825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25968.6</v>
      </c>
      <c r="D1634" s="2">
        <v>0</v>
      </c>
      <c r="E1634" s="2">
        <v>0</v>
      </c>
      <c r="F1634" s="2">
        <v>0</v>
      </c>
      <c r="G1634" s="3">
        <f t="shared" si="70"/>
        <v>1376.3357999999998</v>
      </c>
      <c r="H1634" s="3">
        <f t="shared" si="71"/>
        <v>0.40000000000145519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25968.6</v>
      </c>
      <c r="D1635" s="2">
        <v>0</v>
      </c>
      <c r="E1635" s="2">
        <v>0</v>
      </c>
      <c r="F1635" s="2">
        <v>0</v>
      </c>
      <c r="G1635" s="3">
        <f t="shared" si="70"/>
        <v>1402.3044</v>
      </c>
      <c r="H1635" s="3">
        <f t="shared" si="71"/>
        <v>0.40000000000145519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51.73</v>
      </c>
      <c r="D1654" s="2">
        <v>0</v>
      </c>
      <c r="E1654" s="2">
        <v>0</v>
      </c>
      <c r="F1654" s="2">
        <v>0</v>
      </c>
      <c r="G1654" s="3">
        <f t="shared" si="70"/>
        <v>3.7762899999999995</v>
      </c>
      <c r="H1654" s="3">
        <f t="shared" si="71"/>
        <v>0.27000000000000313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51.73</v>
      </c>
      <c r="D1655" s="2">
        <v>0</v>
      </c>
      <c r="E1655" s="2">
        <v>0</v>
      </c>
      <c r="F1655" s="2">
        <v>0</v>
      </c>
      <c r="G1655" s="3">
        <f t="shared" si="70"/>
        <v>3.8280199999999995</v>
      </c>
      <c r="H1655" s="3">
        <f t="shared" si="71"/>
        <v>0.27000000000000313</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132214.5</v>
      </c>
      <c r="D1669" s="2">
        <v>0</v>
      </c>
      <c r="E1669" s="2">
        <v>0</v>
      </c>
      <c r="F1669" s="2">
        <v>0</v>
      </c>
      <c r="G1669" s="3">
        <f t="shared" si="70"/>
        <v>11634.876</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132214.5</v>
      </c>
      <c r="D1670" s="2">
        <v>0</v>
      </c>
      <c r="E1670" s="2">
        <v>0</v>
      </c>
      <c r="F1670" s="2">
        <v>0</v>
      </c>
      <c r="G1670" s="3">
        <f t="shared" si="70"/>
        <v>11767.0905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14786783.199999999</v>
      </c>
      <c r="D1681" s="2">
        <v>0</v>
      </c>
      <c r="E1681" s="2">
        <v>0</v>
      </c>
      <c r="F1681" s="2">
        <v>0</v>
      </c>
      <c r="G1681" s="3">
        <f t="shared" si="70"/>
        <v>1478678.32</v>
      </c>
      <c r="H1681" s="3">
        <f t="shared" si="71"/>
        <v>0.19999999925494194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756129.93</v>
      </c>
      <c r="D1683" s="2">
        <v>0</v>
      </c>
      <c r="E1683" s="2">
        <v>0</v>
      </c>
      <c r="F1683" s="2">
        <v>0</v>
      </c>
      <c r="G1683" s="3">
        <f t="shared" si="70"/>
        <v>77125.252859999993</v>
      </c>
      <c r="H1683" s="3">
        <f t="shared" si="71"/>
        <v>6.9999999948777258E-2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1955639.01</v>
      </c>
      <c r="D1684" s="2">
        <v>0</v>
      </c>
      <c r="E1684" s="2">
        <v>0</v>
      </c>
      <c r="F1684" s="2">
        <v>0</v>
      </c>
      <c r="G1684" s="3">
        <f t="shared" si="70"/>
        <v>201430.81802999999</v>
      </c>
      <c r="H1684" s="3">
        <f t="shared" si="71"/>
        <v>1.0000000009313226E-2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11806085.82</v>
      </c>
      <c r="D1685" s="2">
        <v>0</v>
      </c>
      <c r="E1685" s="2">
        <v>0</v>
      </c>
      <c r="F1685" s="2">
        <v>0</v>
      </c>
      <c r="G1685" s="3">
        <f>B1685/1000*C1685</f>
        <v>1227832.9252800001</v>
      </c>
      <c r="H1685" s="3">
        <f>ABS(C1685-ROUND(C1685,0))</f>
        <v>0.17999999970197678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268928.44</v>
      </c>
      <c r="D1686" s="14">
        <v>0</v>
      </c>
      <c r="E1686" s="14">
        <v>0</v>
      </c>
      <c r="F1686" s="14">
        <v>0</v>
      </c>
      <c r="G1686" s="15">
        <f t="shared" si="70"/>
        <v>28237.486199999999</v>
      </c>
      <c r="H1686" s="15">
        <f t="shared" si="71"/>
        <v>0.44000000000232831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27812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14991133.289999999</v>
      </c>
      <c r="I17" s="275">
        <f>'PR-RAS'!E6</f>
        <v>19757327.109999999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10776585.639999997</v>
      </c>
      <c r="I18" s="275">
        <f>'PR-RAS'!E152</f>
        <v>12781820.18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1701808.3699999978</v>
      </c>
      <c r="I20" s="275">
        <f>'PR-RAS'!E650</f>
        <v>820012.42999999737</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48988775.730000012</v>
      </c>
      <c r="I22" s="275">
        <f>BILANCA!E7</f>
        <v>58244489.759999998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2043454.77</v>
      </c>
      <c r="I23" s="275">
        <f>BILANCA!E69</f>
        <v>3974697.5799999996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9847747.8000000007</v>
      </c>
      <c r="I24" s="275">
        <f>BILANCA!E177</f>
        <v>14945189.019999998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41184482.700000003</v>
      </c>
      <c r="I25" s="275">
        <f>BILANCA!E251</f>
        <v>47273998.32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1699534.48</v>
      </c>
      <c r="I27" s="275">
        <f>'RAS-funkcijski'!E5</f>
        <v>2251228.3600000003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3404059.7199999997</v>
      </c>
      <c r="I28" s="275">
        <f>'RAS-funkcijski'!E35</f>
        <v>3741035.1699999995</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1009464.49</v>
      </c>
      <c r="I29" s="275">
        <f>'RAS-funkcijski'!E88</f>
        <v>1482470.13</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7337779.0499999998</v>
      </c>
      <c r="I30" s="275">
        <f>'RAS-funkcijski'!E114</f>
        <v>6265143.0500000007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19549550.91</v>
      </c>
      <c r="I31" s="275">
        <f>'RAS-funkcijski'!E141</f>
        <v>24098149.93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1739268.85</v>
      </c>
      <c r="I33" s="275">
        <f>'P-VRIO'!E5</f>
        <v>1795996.3900000001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9847747.8000000007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14945018.029999994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158234.82999999999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14786783.199999999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138" sqref="D1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14991133.289999999</v>
      </c>
      <c r="E6" s="60">
        <f>E7+E43+E49+E82+E106+E125+E134+E140</f>
        <v>19757327.109999999</v>
      </c>
      <c r="F6" s="45">
        <f t="shared" ref="F6:F132" si="0">IF(D6&lt;&gt;0,IF(E6/D6&gt;=100,"&gt;&gt;100",E6/D6*100),"-")</f>
        <v>131.79341900174646</v>
      </c>
    </row>
    <row r="7" spans="1:24" ht="12.75" customHeight="1" x14ac:dyDescent="0.2">
      <c r="A7" s="63">
        <v>61</v>
      </c>
      <c r="B7" s="220" t="s">
        <v>17</v>
      </c>
      <c r="C7" s="247" t="s">
        <v>18</v>
      </c>
      <c r="D7" s="60">
        <f>D8+D17+D23+D29+D36+D39</f>
        <v>2947937.08</v>
      </c>
      <c r="E7" s="60">
        <f>E8+E17+E23+E29+E36+E39</f>
        <v>3405286.5599999996</v>
      </c>
      <c r="F7" s="45">
        <f t="shared" si="0"/>
        <v>115.51422121940267</v>
      </c>
    </row>
    <row r="8" spans="1:24" ht="12.75" customHeight="1" x14ac:dyDescent="0.2">
      <c r="A8" s="63">
        <v>611</v>
      </c>
      <c r="B8" s="220" t="s">
        <v>19</v>
      </c>
      <c r="C8" s="247" t="s">
        <v>20</v>
      </c>
      <c r="D8" s="60">
        <f>SUM(D9:D14)-D15-D16</f>
        <v>2745023.23</v>
      </c>
      <c r="E8" s="60">
        <f>SUM(E9:E14)-E15-E16</f>
        <v>3159425.9299999997</v>
      </c>
      <c r="F8" s="45">
        <f t="shared" si="0"/>
        <v>115.09650976614867</v>
      </c>
    </row>
    <row r="9" spans="1:24" ht="12.75" customHeight="1" x14ac:dyDescent="0.2">
      <c r="A9" s="63">
        <v>6111</v>
      </c>
      <c r="B9" s="65" t="s">
        <v>21</v>
      </c>
      <c r="C9" s="247" t="s">
        <v>22</v>
      </c>
      <c r="D9" s="194">
        <v>2540165.7400000002</v>
      </c>
      <c r="E9" s="194">
        <v>3072752.65</v>
      </c>
      <c r="F9" s="45">
        <f t="shared" si="0"/>
        <v>120.96662046941864</v>
      </c>
    </row>
    <row r="10" spans="1:24" ht="12.75" customHeight="1" x14ac:dyDescent="0.2">
      <c r="A10" s="63">
        <v>6112</v>
      </c>
      <c r="B10" s="65" t="s">
        <v>23</v>
      </c>
      <c r="C10" s="247" t="s">
        <v>24</v>
      </c>
      <c r="D10" s="194">
        <v>243431.83</v>
      </c>
      <c r="E10" s="194">
        <v>256898.57</v>
      </c>
      <c r="F10" s="45">
        <f t="shared" si="0"/>
        <v>105.53203744966302</v>
      </c>
    </row>
    <row r="11" spans="1:24" ht="12.75" customHeight="1" x14ac:dyDescent="0.2">
      <c r="A11" s="63">
        <v>6113</v>
      </c>
      <c r="B11" s="65" t="s">
        <v>25</v>
      </c>
      <c r="C11" s="247" t="s">
        <v>26</v>
      </c>
      <c r="D11" s="194">
        <v>234529.57</v>
      </c>
      <c r="E11" s="194">
        <v>208261.2</v>
      </c>
      <c r="F11" s="45">
        <f t="shared" si="0"/>
        <v>88.799548815955276</v>
      </c>
    </row>
    <row r="12" spans="1:24" ht="12.75" customHeight="1" x14ac:dyDescent="0.2">
      <c r="A12" s="63">
        <v>6114</v>
      </c>
      <c r="B12" s="65" t="s">
        <v>27</v>
      </c>
      <c r="C12" s="247" t="s">
        <v>28</v>
      </c>
      <c r="D12" s="194">
        <v>16527.509999999998</v>
      </c>
      <c r="E12" s="194">
        <v>16004.67</v>
      </c>
      <c r="F12" s="45">
        <f t="shared" si="0"/>
        <v>96.836547066073493</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289631.42</v>
      </c>
      <c r="E15" s="194">
        <v>394491.16</v>
      </c>
      <c r="F15" s="45">
        <f t="shared" si="0"/>
        <v>136.20454576371583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176530.51</v>
      </c>
      <c r="E23" s="60">
        <f t="shared" si="2"/>
        <v>214507.12</v>
      </c>
      <c r="F23" s="45">
        <f t="shared" si="0"/>
        <v>121.51277419410388</v>
      </c>
    </row>
    <row r="24" spans="1:6" ht="12.75" customHeight="1" x14ac:dyDescent="0.2">
      <c r="A24" s="63">
        <v>6131</v>
      </c>
      <c r="B24" s="65" t="s">
        <v>51</v>
      </c>
      <c r="C24" s="247" t="s">
        <v>52</v>
      </c>
      <c r="D24" s="194">
        <v>6338.94</v>
      </c>
      <c r="E24" s="194">
        <v>23340.54</v>
      </c>
      <c r="F24" s="45">
        <f t="shared" si="0"/>
        <v>368.20888034908046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170191.57</v>
      </c>
      <c r="E27" s="194">
        <v>191166.58</v>
      </c>
      <c r="F27" s="45">
        <f t="shared" si="0"/>
        <v>112.32435308047278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26383.34</v>
      </c>
      <c r="E29" s="60">
        <f>SUM(E30:E35)</f>
        <v>31353.51</v>
      </c>
      <c r="F29" s="45">
        <f t="shared" si="0"/>
        <v>118.83828961761476</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26383.34</v>
      </c>
      <c r="E31" s="194">
        <v>31353.51</v>
      </c>
      <c r="F31" s="45">
        <f t="shared" si="0"/>
        <v>118.83828961761476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9252114.9699999988</v>
      </c>
      <c r="E49" s="60">
        <f>E50+E53+E58+E61+E64+E68+E71+E74+E77</f>
        <v>13421515.640000001</v>
      </c>
      <c r="F49" s="45">
        <f t="shared" si="0"/>
        <v>145.06429809313104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43802.12</v>
      </c>
      <c r="E53" s="60">
        <f t="shared" si="8"/>
        <v>18212.34</v>
      </c>
      <c r="F53" s="45">
        <f t="shared" si="0"/>
        <v>41.578672447817596</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43802.12</v>
      </c>
      <c r="E56" s="194">
        <v>18212.34</v>
      </c>
      <c r="F56" s="45">
        <f t="shared" si="0"/>
        <v>41.578672447817596</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1985686.44</v>
      </c>
      <c r="E58" s="60">
        <f t="shared" si="9"/>
        <v>2933294.43</v>
      </c>
      <c r="F58" s="45">
        <f t="shared" si="0"/>
        <v>147.72193488917617</v>
      </c>
    </row>
    <row r="59" spans="1:6" ht="24" x14ac:dyDescent="0.2">
      <c r="A59" s="63">
        <v>6331</v>
      </c>
      <c r="B59" s="65" t="s">
        <v>121</v>
      </c>
      <c r="C59" s="247" t="s">
        <v>122</v>
      </c>
      <c r="D59" s="194">
        <v>1302404.6100000001</v>
      </c>
      <c r="E59" s="194">
        <v>275130.56</v>
      </c>
      <c r="F59" s="45">
        <f t="shared" si="0"/>
        <v>21.12481466109061</v>
      </c>
    </row>
    <row r="60" spans="1:6" ht="24" x14ac:dyDescent="0.2">
      <c r="A60" s="63">
        <v>6332</v>
      </c>
      <c r="B60" s="65" t="s">
        <v>123</v>
      </c>
      <c r="C60" s="247" t="s">
        <v>124</v>
      </c>
      <c r="D60" s="194">
        <v>683281.83</v>
      </c>
      <c r="E60" s="194">
        <v>2658163.87</v>
      </c>
      <c r="F60" s="45">
        <f t="shared" si="0"/>
        <v>389.02891212546956</v>
      </c>
    </row>
    <row r="61" spans="1:6" ht="12.75" customHeight="1" x14ac:dyDescent="0.2">
      <c r="A61" s="63">
        <v>634</v>
      </c>
      <c r="B61" s="65" t="s">
        <v>125</v>
      </c>
      <c r="C61" s="247" t="s">
        <v>126</v>
      </c>
      <c r="D61" s="60">
        <f t="shared" ref="D61:E61" si="10">SUM(D62:D63)</f>
        <v>182144.91999999998</v>
      </c>
      <c r="E61" s="60">
        <f t="shared" si="10"/>
        <v>348548.95999999996</v>
      </c>
      <c r="F61" s="45">
        <f t="shared" si="0"/>
        <v>191.35804610965818</v>
      </c>
    </row>
    <row r="62" spans="1:6" ht="12.75" customHeight="1" x14ac:dyDescent="0.2">
      <c r="A62" s="63">
        <v>6341</v>
      </c>
      <c r="B62" s="65" t="s">
        <v>127</v>
      </c>
      <c r="C62" s="247" t="s">
        <v>128</v>
      </c>
      <c r="D62" s="194">
        <v>175307.87</v>
      </c>
      <c r="E62" s="194">
        <v>190548.96</v>
      </c>
      <c r="F62" s="45">
        <f t="shared" si="0"/>
        <v>108.69389948095314</v>
      </c>
    </row>
    <row r="63" spans="1:6" ht="12.75" customHeight="1" x14ac:dyDescent="0.2">
      <c r="A63" s="63">
        <v>6342</v>
      </c>
      <c r="B63" s="65" t="s">
        <v>129</v>
      </c>
      <c r="C63" s="247" t="s">
        <v>130</v>
      </c>
      <c r="D63" s="194">
        <v>6837.05</v>
      </c>
      <c r="E63" s="194">
        <v>158000</v>
      </c>
      <c r="F63" s="45">
        <f t="shared" si="0"/>
        <v>2310.9381970294203</v>
      </c>
    </row>
    <row r="64" spans="1:6" ht="24" x14ac:dyDescent="0.2">
      <c r="A64" s="63">
        <v>635</v>
      </c>
      <c r="B64" s="65" t="s">
        <v>131</v>
      </c>
      <c r="C64" s="247" t="s">
        <v>132</v>
      </c>
      <c r="D64" s="60">
        <f>SUM(D65:D67)</f>
        <v>490308.32</v>
      </c>
      <c r="E64" s="60">
        <f>SUM(E65:E67)</f>
        <v>1638857.2999999998</v>
      </c>
      <c r="F64" s="45">
        <f t="shared" si="0"/>
        <v>334.2503549603237</v>
      </c>
    </row>
    <row r="65" spans="1:6" ht="12.75" customHeight="1" x14ac:dyDescent="0.2">
      <c r="A65" s="63">
        <v>6351</v>
      </c>
      <c r="B65" s="65" t="s">
        <v>133</v>
      </c>
      <c r="C65" s="247" t="s">
        <v>134</v>
      </c>
      <c r="D65" s="194">
        <v>443471.44</v>
      </c>
      <c r="E65" s="194">
        <v>484620.4</v>
      </c>
      <c r="F65" s="45">
        <f t="shared" si="0"/>
        <v>109.27882977086416</v>
      </c>
    </row>
    <row r="66" spans="1:6" ht="12.75" customHeight="1" x14ac:dyDescent="0.2">
      <c r="A66" s="63">
        <v>6352</v>
      </c>
      <c r="B66" s="64" t="s">
        <v>135</v>
      </c>
      <c r="C66" s="247" t="s">
        <v>136</v>
      </c>
      <c r="D66" s="194">
        <v>46836.88</v>
      </c>
      <c r="E66" s="194">
        <v>45492</v>
      </c>
      <c r="F66" s="45">
        <f t="shared" si="0"/>
        <v>97.128587557497426</v>
      </c>
    </row>
    <row r="67" spans="1:6" ht="12.75" customHeight="1" x14ac:dyDescent="0.2">
      <c r="A67" s="70" t="s">
        <v>137</v>
      </c>
      <c r="B67" s="65" t="s">
        <v>138</v>
      </c>
      <c r="C67" s="277" t="s">
        <v>137</v>
      </c>
      <c r="D67" s="192">
        <v>0</v>
      </c>
      <c r="E67" s="192">
        <v>1108744.8999999999</v>
      </c>
      <c r="F67" s="71" t="str">
        <f t="shared" si="0"/>
        <v>-</v>
      </c>
    </row>
    <row r="68" spans="1:6" ht="24" x14ac:dyDescent="0.2">
      <c r="A68" s="63" t="s">
        <v>139</v>
      </c>
      <c r="B68" s="183" t="s">
        <v>140</v>
      </c>
      <c r="C68" s="247" t="s">
        <v>139</v>
      </c>
      <c r="D68" s="60">
        <f t="shared" ref="D68:E68" si="11">SUM(D69:D70)</f>
        <v>2987191.54</v>
      </c>
      <c r="E68" s="60">
        <f t="shared" si="11"/>
        <v>3063513.72</v>
      </c>
      <c r="F68" s="45">
        <f t="shared" si="0"/>
        <v>102.55498112451136</v>
      </c>
    </row>
    <row r="69" spans="1:6" ht="12.75" customHeight="1" x14ac:dyDescent="0.2">
      <c r="A69" s="63" t="s">
        <v>141</v>
      </c>
      <c r="B69" s="64" t="s">
        <v>142</v>
      </c>
      <c r="C69" s="247" t="s">
        <v>141</v>
      </c>
      <c r="D69" s="194">
        <v>2843435.4</v>
      </c>
      <c r="E69" s="194">
        <v>3003309.98</v>
      </c>
      <c r="F69" s="45">
        <f t="shared" si="0"/>
        <v>105.62258527132356</v>
      </c>
    </row>
    <row r="70" spans="1:6" ht="24" x14ac:dyDescent="0.2">
      <c r="A70" s="63" t="s">
        <v>143</v>
      </c>
      <c r="B70" s="64" t="s">
        <v>144</v>
      </c>
      <c r="C70" s="247" t="s">
        <v>143</v>
      </c>
      <c r="D70" s="194">
        <v>143756.14000000001</v>
      </c>
      <c r="E70" s="194">
        <v>60203.74</v>
      </c>
      <c r="F70" s="45">
        <f t="shared" si="0"/>
        <v>41.879073825994489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3562981.63</v>
      </c>
      <c r="E74" s="60">
        <f t="shared" si="13"/>
        <v>5419088.8900000006</v>
      </c>
      <c r="F74" s="45">
        <f t="shared" si="0"/>
        <v>152.09421357583594</v>
      </c>
    </row>
    <row r="75" spans="1:6" ht="12.75" customHeight="1" x14ac:dyDescent="0.2">
      <c r="A75" s="63" t="s">
        <v>153</v>
      </c>
      <c r="B75" s="65" t="s">
        <v>154</v>
      </c>
      <c r="C75" s="247" t="s">
        <v>153</v>
      </c>
      <c r="D75" s="194">
        <v>734293.71</v>
      </c>
      <c r="E75" s="194">
        <v>439524.52</v>
      </c>
      <c r="F75" s="45">
        <f t="shared" si="0"/>
        <v>59.856773116032826</v>
      </c>
    </row>
    <row r="76" spans="1:6" ht="12.75" customHeight="1" x14ac:dyDescent="0.2">
      <c r="A76" s="63" t="s">
        <v>155</v>
      </c>
      <c r="B76" s="65" t="s">
        <v>156</v>
      </c>
      <c r="C76" s="247" t="s">
        <v>155</v>
      </c>
      <c r="D76" s="194">
        <v>2828687.92</v>
      </c>
      <c r="E76" s="194">
        <v>4979564.37</v>
      </c>
      <c r="F76" s="45">
        <f t="shared" si="0"/>
        <v>176.03795508130852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711475.80999999994</v>
      </c>
      <c r="E82" s="60">
        <f t="shared" si="15"/>
        <v>761293.37999999989</v>
      </c>
      <c r="F82" s="45">
        <f t="shared" si="0"/>
        <v>107.00200474841162</v>
      </c>
    </row>
    <row r="83" spans="1:6" ht="12.75" customHeight="1" x14ac:dyDescent="0.2">
      <c r="A83" s="63">
        <v>641</v>
      </c>
      <c r="B83" s="64" t="s">
        <v>169</v>
      </c>
      <c r="C83" s="247" t="s">
        <v>170</v>
      </c>
      <c r="D83" s="60">
        <f t="shared" ref="D83:E83" si="16">SUM(D84:D90)</f>
        <v>159.24</v>
      </c>
      <c r="E83" s="60">
        <f t="shared" si="16"/>
        <v>631.59</v>
      </c>
      <c r="F83" s="45">
        <f t="shared" si="0"/>
        <v>396.62773172569706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159.24</v>
      </c>
      <c r="E86" s="194">
        <v>631.59</v>
      </c>
      <c r="F86" s="45">
        <f t="shared" si="0"/>
        <v>396.62773172569706</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711316.57</v>
      </c>
      <c r="E91" s="60">
        <f t="shared" si="17"/>
        <v>760661.78999999992</v>
      </c>
      <c r="F91" s="45">
        <f t="shared" si="0"/>
        <v>106.93716723061857</v>
      </c>
    </row>
    <row r="92" spans="1:6" ht="12.75" customHeight="1" x14ac:dyDescent="0.2">
      <c r="A92" s="63">
        <v>6421</v>
      </c>
      <c r="B92" s="64" t="s">
        <v>187</v>
      </c>
      <c r="C92" s="247" t="s">
        <v>188</v>
      </c>
      <c r="D92" s="194">
        <v>5600.58</v>
      </c>
      <c r="E92" s="194">
        <v>8484</v>
      </c>
      <c r="F92" s="45">
        <f t="shared" si="0"/>
        <v>151.48431055354982</v>
      </c>
    </row>
    <row r="93" spans="1:6" ht="12.75" customHeight="1" x14ac:dyDescent="0.2">
      <c r="A93" s="63">
        <v>6422</v>
      </c>
      <c r="B93" s="64" t="s">
        <v>189</v>
      </c>
      <c r="C93" s="247" t="s">
        <v>190</v>
      </c>
      <c r="D93" s="194">
        <v>26776.75</v>
      </c>
      <c r="E93" s="194">
        <v>28827.34</v>
      </c>
      <c r="F93" s="45">
        <f t="shared" si="0"/>
        <v>107.65809891043536</v>
      </c>
    </row>
    <row r="94" spans="1:6" ht="12.75" customHeight="1" x14ac:dyDescent="0.2">
      <c r="A94" s="63">
        <v>6423</v>
      </c>
      <c r="B94" s="64" t="s">
        <v>191</v>
      </c>
      <c r="C94" s="247" t="s">
        <v>192</v>
      </c>
      <c r="D94" s="194">
        <v>678833.49</v>
      </c>
      <c r="E94" s="194">
        <v>722055.86</v>
      </c>
      <c r="F94" s="45">
        <f t="shared" si="0"/>
        <v>106.36715345319807</v>
      </c>
    </row>
    <row r="95" spans="1:6" ht="12.75" customHeight="1" x14ac:dyDescent="0.2">
      <c r="A95" s="63">
        <v>6424</v>
      </c>
      <c r="B95" s="64" t="s">
        <v>193</v>
      </c>
      <c r="C95" s="247" t="s">
        <v>194</v>
      </c>
      <c r="D95" s="194">
        <v>0</v>
      </c>
      <c r="E95" s="194">
        <v>1294.5899999999999</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105.75</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1341926.32</v>
      </c>
      <c r="E106" s="60">
        <f>E107+E112+E120+E124</f>
        <v>1470579.6800000002</v>
      </c>
      <c r="F106" s="45">
        <f t="shared" si="0"/>
        <v>109.58721489269247</v>
      </c>
    </row>
    <row r="107" spans="1:6" ht="12.75" customHeight="1" x14ac:dyDescent="0.2">
      <c r="A107" s="63">
        <v>651</v>
      </c>
      <c r="B107" s="64" t="s">
        <v>217</v>
      </c>
      <c r="C107" s="247" t="s">
        <v>218</v>
      </c>
      <c r="D107" s="60">
        <f t="shared" ref="D107:E107" si="19">SUM(D108:D111)</f>
        <v>3907.0200000000004</v>
      </c>
      <c r="E107" s="60">
        <f t="shared" si="19"/>
        <v>4217.57</v>
      </c>
      <c r="F107" s="45">
        <f t="shared" si="0"/>
        <v>107.94851318908015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1595.49</v>
      </c>
      <c r="E110" s="194">
        <v>1301.6400000000001</v>
      </c>
      <c r="F110" s="45">
        <f t="shared" si="0"/>
        <v>81.582460560705499</v>
      </c>
    </row>
    <row r="111" spans="1:6" ht="12.75" customHeight="1" x14ac:dyDescent="0.2">
      <c r="A111" s="63">
        <v>6514</v>
      </c>
      <c r="B111" s="64" t="s">
        <v>225</v>
      </c>
      <c r="C111" s="247" t="s">
        <v>226</v>
      </c>
      <c r="D111" s="194">
        <v>2311.5300000000002</v>
      </c>
      <c r="E111" s="194">
        <v>2915.93</v>
      </c>
      <c r="F111" s="45">
        <f t="shared" si="0"/>
        <v>126.14718389984121</v>
      </c>
    </row>
    <row r="112" spans="1:6" ht="12.75" customHeight="1" x14ac:dyDescent="0.2">
      <c r="A112" s="63">
        <v>652</v>
      </c>
      <c r="B112" s="64" t="s">
        <v>227</v>
      </c>
      <c r="C112" s="247" t="s">
        <v>228</v>
      </c>
      <c r="D112" s="60">
        <f t="shared" ref="D112:E112" si="20">SUM(D113:D119)</f>
        <v>407816.39</v>
      </c>
      <c r="E112" s="60">
        <f t="shared" si="20"/>
        <v>504524.3</v>
      </c>
      <c r="F112" s="45">
        <f t="shared" si="0"/>
        <v>123.71359081472914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3854.7</v>
      </c>
      <c r="E114" s="194">
        <v>691.72</v>
      </c>
      <c r="F114" s="45">
        <f t="shared" si="0"/>
        <v>17.94484655096376</v>
      </c>
    </row>
    <row r="115" spans="1:6" ht="12.75" customHeight="1" x14ac:dyDescent="0.2">
      <c r="A115" s="63">
        <v>6524</v>
      </c>
      <c r="B115" s="64" t="s">
        <v>233</v>
      </c>
      <c r="C115" s="247" t="s">
        <v>234</v>
      </c>
      <c r="D115" s="194">
        <v>110935.6</v>
      </c>
      <c r="E115" s="194">
        <v>129042.47</v>
      </c>
      <c r="F115" s="45">
        <f t="shared" si="0"/>
        <v>116.32196517619231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293026.09000000003</v>
      </c>
      <c r="E117" s="194">
        <v>374790.11</v>
      </c>
      <c r="F117" s="45">
        <f t="shared" si="0"/>
        <v>127.90332423983133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930202.91</v>
      </c>
      <c r="E120" s="60">
        <f t="shared" si="21"/>
        <v>961837.81</v>
      </c>
      <c r="F120" s="45">
        <f t="shared" si="0"/>
        <v>103.40086014136421</v>
      </c>
    </row>
    <row r="121" spans="1:6" ht="12.75" customHeight="1" x14ac:dyDescent="0.2">
      <c r="A121" s="63">
        <v>6531</v>
      </c>
      <c r="B121" s="64" t="s">
        <v>245</v>
      </c>
      <c r="C121" s="247" t="s">
        <v>246</v>
      </c>
      <c r="D121" s="194">
        <v>43102.38</v>
      </c>
      <c r="E121" s="194">
        <v>60165.54</v>
      </c>
      <c r="F121" s="45">
        <f t="shared" si="0"/>
        <v>139.58751233690577</v>
      </c>
    </row>
    <row r="122" spans="1:6" ht="12.75" customHeight="1" x14ac:dyDescent="0.2">
      <c r="A122" s="63">
        <v>6532</v>
      </c>
      <c r="B122" s="64" t="s">
        <v>247</v>
      </c>
      <c r="C122" s="247" t="s">
        <v>248</v>
      </c>
      <c r="D122" s="194">
        <v>887100.53</v>
      </c>
      <c r="E122" s="194">
        <v>901672.27</v>
      </c>
      <c r="F122" s="45">
        <f t="shared" si="0"/>
        <v>101.64262555451297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684634.83000000007</v>
      </c>
      <c r="E125" s="60">
        <f t="shared" si="22"/>
        <v>694273.57000000007</v>
      </c>
      <c r="F125" s="45">
        <f t="shared" si="0"/>
        <v>101.40786585456074</v>
      </c>
    </row>
    <row r="126" spans="1:6" ht="12.75" customHeight="1" x14ac:dyDescent="0.2">
      <c r="A126" s="63">
        <v>661</v>
      </c>
      <c r="B126" s="65" t="s">
        <v>255</v>
      </c>
      <c r="C126" s="247" t="s">
        <v>256</v>
      </c>
      <c r="D126" s="60">
        <f t="shared" ref="D126:E126" si="23">SUM(D127:D128)</f>
        <v>603462.93000000005</v>
      </c>
      <c r="E126" s="60">
        <f t="shared" si="23"/>
        <v>675940.60000000009</v>
      </c>
      <c r="F126" s="45">
        <f t="shared" si="0"/>
        <v>112.01029365631456</v>
      </c>
    </row>
    <row r="127" spans="1:6" ht="12.75" customHeight="1" x14ac:dyDescent="0.2">
      <c r="A127" s="63">
        <v>6614</v>
      </c>
      <c r="B127" s="65" t="s">
        <v>257</v>
      </c>
      <c r="C127" s="247" t="s">
        <v>258</v>
      </c>
      <c r="D127" s="194">
        <v>42252.26</v>
      </c>
      <c r="E127" s="194">
        <v>41537.31</v>
      </c>
      <c r="F127" s="45">
        <f t="shared" si="0"/>
        <v>98.307901163156714</v>
      </c>
    </row>
    <row r="128" spans="1:6" ht="12.75" customHeight="1" x14ac:dyDescent="0.2">
      <c r="A128" s="63">
        <v>6615</v>
      </c>
      <c r="B128" s="65" t="s">
        <v>259</v>
      </c>
      <c r="C128" s="247" t="s">
        <v>260</v>
      </c>
      <c r="D128" s="194">
        <v>561210.67000000004</v>
      </c>
      <c r="E128" s="194">
        <v>634403.29</v>
      </c>
      <c r="F128" s="45">
        <f t="shared" si="0"/>
        <v>113.04191525795473</v>
      </c>
    </row>
    <row r="129" spans="1:6" ht="36" x14ac:dyDescent="0.2">
      <c r="A129" s="63">
        <v>663</v>
      </c>
      <c r="B129" s="182" t="s">
        <v>261</v>
      </c>
      <c r="C129" s="247" t="s">
        <v>262</v>
      </c>
      <c r="D129" s="60">
        <f t="shared" ref="D129:E129" si="24">SUM(D130:D133)</f>
        <v>81171.899999999994</v>
      </c>
      <c r="E129" s="60">
        <f t="shared" si="24"/>
        <v>18332.97</v>
      </c>
      <c r="F129" s="45">
        <f t="shared" si="0"/>
        <v>22.585365132515072</v>
      </c>
    </row>
    <row r="130" spans="1:6" ht="12.75" customHeight="1" x14ac:dyDescent="0.2">
      <c r="A130" s="63">
        <v>6631</v>
      </c>
      <c r="B130" s="65" t="s">
        <v>263</v>
      </c>
      <c r="C130" s="247" t="s">
        <v>264</v>
      </c>
      <c r="D130" s="194">
        <v>1677.14</v>
      </c>
      <c r="E130" s="194">
        <v>1334.56</v>
      </c>
      <c r="F130" s="45">
        <f t="shared" si="0"/>
        <v>79.573559750527679</v>
      </c>
    </row>
    <row r="131" spans="1:6" ht="12.75" customHeight="1" x14ac:dyDescent="0.2">
      <c r="A131" s="63">
        <v>6632</v>
      </c>
      <c r="B131" s="182" t="s">
        <v>265</v>
      </c>
      <c r="C131" s="247" t="s">
        <v>266</v>
      </c>
      <c r="D131" s="194">
        <v>79494.759999999995</v>
      </c>
      <c r="E131" s="194">
        <v>16998.41</v>
      </c>
      <c r="F131" s="45">
        <f t="shared" si="0"/>
        <v>21.383057197732281</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34500</v>
      </c>
      <c r="E134" s="60">
        <f t="shared" si="25"/>
        <v>0</v>
      </c>
      <c r="F134" s="45">
        <f t="shared" ref="F134:F229" si="26">IF(D134&lt;&gt;0,IF(E134/D134&gt;=100,"&gt;&gt;100",E134/D134*100),"-")</f>
        <v>0</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34500</v>
      </c>
      <c r="E139" s="194">
        <v>0</v>
      </c>
      <c r="F139" s="45">
        <f t="shared" si="26"/>
        <v>0</v>
      </c>
    </row>
    <row r="140" spans="1:6" ht="12.75" customHeight="1" x14ac:dyDescent="0.2">
      <c r="A140" s="63">
        <v>68</v>
      </c>
      <c r="B140" s="65" t="s">
        <v>283</v>
      </c>
      <c r="C140" s="247" t="s">
        <v>284</v>
      </c>
      <c r="D140" s="60">
        <f t="shared" ref="D140:E140" si="28">D141+D151</f>
        <v>18544.28</v>
      </c>
      <c r="E140" s="60">
        <f t="shared" si="28"/>
        <v>4378.28</v>
      </c>
      <c r="F140" s="45">
        <f t="shared" si="26"/>
        <v>23.609867840649514</v>
      </c>
    </row>
    <row r="141" spans="1:6" ht="12.75" customHeight="1" x14ac:dyDescent="0.2">
      <c r="A141" s="63">
        <v>681</v>
      </c>
      <c r="B141" s="65" t="s">
        <v>285</v>
      </c>
      <c r="C141" s="247" t="s">
        <v>286</v>
      </c>
      <c r="D141" s="60">
        <f t="shared" ref="D141:E141" si="29">SUM(D142:D150)</f>
        <v>0</v>
      </c>
      <c r="E141" s="60">
        <f t="shared" si="29"/>
        <v>26.54</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26.54</v>
      </c>
      <c r="F150" s="45" t="str">
        <f t="shared" si="26"/>
        <v>-</v>
      </c>
    </row>
    <row r="151" spans="1:6" ht="12.75" customHeight="1" x14ac:dyDescent="0.2">
      <c r="A151" s="63">
        <v>683</v>
      </c>
      <c r="B151" s="64" t="s">
        <v>305</v>
      </c>
      <c r="C151" s="247" t="s">
        <v>306</v>
      </c>
      <c r="D151" s="194">
        <v>18544.28</v>
      </c>
      <c r="E151" s="194">
        <v>4351.74</v>
      </c>
      <c r="F151" s="45">
        <f t="shared" si="26"/>
        <v>23.466750933441471</v>
      </c>
    </row>
    <row r="152" spans="1:6" ht="12.75" customHeight="1" x14ac:dyDescent="0.2">
      <c r="A152" s="63">
        <v>3</v>
      </c>
      <c r="B152" s="64" t="s">
        <v>307</v>
      </c>
      <c r="C152" s="247" t="s">
        <v>13</v>
      </c>
      <c r="D152" s="60">
        <f>D153+D164+D202+D221+D230+D262+D273</f>
        <v>10776585.639999997</v>
      </c>
      <c r="E152" s="60">
        <f>E153+E164+E202+E221+E230+E262+E273</f>
        <v>12781820.18</v>
      </c>
      <c r="F152" s="45">
        <f t="shared" si="26"/>
        <v>118.60732709771334</v>
      </c>
    </row>
    <row r="153" spans="1:6" ht="12.75" customHeight="1" x14ac:dyDescent="0.2">
      <c r="A153" s="63">
        <v>31</v>
      </c>
      <c r="B153" s="64" t="s">
        <v>308</v>
      </c>
      <c r="C153" s="247" t="s">
        <v>309</v>
      </c>
      <c r="D153" s="60">
        <f t="shared" ref="D153:E153" si="30">D154+D159+D160</f>
        <v>5805997.1799999997</v>
      </c>
      <c r="E153" s="60">
        <f t="shared" si="30"/>
        <v>6839366.1900000004</v>
      </c>
      <c r="F153" s="45">
        <f t="shared" si="26"/>
        <v>117.7983036843294</v>
      </c>
    </row>
    <row r="154" spans="1:6" ht="12.75" customHeight="1" x14ac:dyDescent="0.2">
      <c r="A154" s="63">
        <v>311</v>
      </c>
      <c r="B154" s="64" t="s">
        <v>310</v>
      </c>
      <c r="C154" s="247" t="s">
        <v>311</v>
      </c>
      <c r="D154" s="60">
        <f t="shared" ref="D154:E154" si="31">SUM(D155:D158)</f>
        <v>4580355.0999999996</v>
      </c>
      <c r="E154" s="60">
        <f t="shared" si="31"/>
        <v>5486913.5300000003</v>
      </c>
      <c r="F154" s="45">
        <f t="shared" si="26"/>
        <v>119.79231763056974</v>
      </c>
    </row>
    <row r="155" spans="1:6" ht="12.75" customHeight="1" x14ac:dyDescent="0.2">
      <c r="A155" s="63">
        <v>3111</v>
      </c>
      <c r="B155" s="64" t="s">
        <v>312</v>
      </c>
      <c r="C155" s="247" t="s">
        <v>313</v>
      </c>
      <c r="D155" s="194">
        <v>4334246.5599999996</v>
      </c>
      <c r="E155" s="194">
        <v>5186685.54</v>
      </c>
      <c r="F155" s="45">
        <f t="shared" si="26"/>
        <v>119.66752394446154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50866.47</v>
      </c>
      <c r="E157" s="194">
        <v>63861.07</v>
      </c>
      <c r="F157" s="45">
        <f t="shared" si="26"/>
        <v>125.54649457687943</v>
      </c>
    </row>
    <row r="158" spans="1:6" ht="12.75" customHeight="1" x14ac:dyDescent="0.2">
      <c r="A158" s="63">
        <v>3114</v>
      </c>
      <c r="B158" s="65" t="s">
        <v>318</v>
      </c>
      <c r="C158" s="247" t="s">
        <v>319</v>
      </c>
      <c r="D158" s="194">
        <v>195242.07</v>
      </c>
      <c r="E158" s="194">
        <v>236366.92</v>
      </c>
      <c r="F158" s="45">
        <f t="shared" si="26"/>
        <v>121.06351873855876</v>
      </c>
    </row>
    <row r="159" spans="1:6" ht="12.75" customHeight="1" x14ac:dyDescent="0.2">
      <c r="A159" s="63">
        <v>312</v>
      </c>
      <c r="B159" s="65" t="s">
        <v>320</v>
      </c>
      <c r="C159" s="247" t="s">
        <v>321</v>
      </c>
      <c r="D159" s="194">
        <v>458194.79</v>
      </c>
      <c r="E159" s="194">
        <v>434448.58</v>
      </c>
      <c r="F159" s="45">
        <f t="shared" si="26"/>
        <v>94.817442162535286</v>
      </c>
    </row>
    <row r="160" spans="1:6" ht="12.75" customHeight="1" x14ac:dyDescent="0.2">
      <c r="A160" s="63">
        <v>313</v>
      </c>
      <c r="B160" s="65" t="s">
        <v>322</v>
      </c>
      <c r="C160" s="247" t="s">
        <v>323</v>
      </c>
      <c r="D160" s="60">
        <f t="shared" ref="D160:E160" si="32">SUM(D161:D163)</f>
        <v>767447.28999999992</v>
      </c>
      <c r="E160" s="60">
        <f t="shared" si="32"/>
        <v>918004.08</v>
      </c>
      <c r="F160" s="45">
        <f t="shared" si="26"/>
        <v>119.61786717625911</v>
      </c>
    </row>
    <row r="161" spans="1:6" ht="12.75" customHeight="1" x14ac:dyDescent="0.2">
      <c r="A161" s="63">
        <v>3131</v>
      </c>
      <c r="B161" s="65" t="s">
        <v>324</v>
      </c>
      <c r="C161" s="247" t="s">
        <v>325</v>
      </c>
      <c r="D161" s="194">
        <v>59041.71</v>
      </c>
      <c r="E161" s="194">
        <v>67560.09</v>
      </c>
      <c r="F161" s="45">
        <f t="shared" si="26"/>
        <v>114.42773253010456</v>
      </c>
    </row>
    <row r="162" spans="1:6" ht="12.75" customHeight="1" x14ac:dyDescent="0.2">
      <c r="A162" s="63">
        <v>3132</v>
      </c>
      <c r="B162" s="65" t="s">
        <v>326</v>
      </c>
      <c r="C162" s="247" t="s">
        <v>327</v>
      </c>
      <c r="D162" s="194">
        <v>708405.58</v>
      </c>
      <c r="E162" s="194">
        <v>850443.99</v>
      </c>
      <c r="F162" s="45">
        <f t="shared" si="26"/>
        <v>120.05043636161081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2699086.4699999997</v>
      </c>
      <c r="E164" s="60">
        <f>E165+E170+E178+E188+E189+E194</f>
        <v>3222560.71</v>
      </c>
      <c r="F164" s="45">
        <f t="shared" si="26"/>
        <v>119.39449683507178</v>
      </c>
    </row>
    <row r="165" spans="1:6" ht="12.75" customHeight="1" x14ac:dyDescent="0.2">
      <c r="A165" s="63">
        <v>321</v>
      </c>
      <c r="B165" s="64" t="s">
        <v>332</v>
      </c>
      <c r="C165" s="247" t="s">
        <v>333</v>
      </c>
      <c r="D165" s="60">
        <f t="shared" ref="D165:E165" si="33">SUM(D166:D169)</f>
        <v>136966.75</v>
      </c>
      <c r="E165" s="60">
        <f t="shared" si="33"/>
        <v>163514.76</v>
      </c>
      <c r="F165" s="45">
        <f t="shared" si="26"/>
        <v>119.38281371208706</v>
      </c>
    </row>
    <row r="166" spans="1:6" ht="12.75" customHeight="1" x14ac:dyDescent="0.2">
      <c r="A166" s="63">
        <v>3211</v>
      </c>
      <c r="B166" s="64" t="s">
        <v>334</v>
      </c>
      <c r="C166" s="247" t="s">
        <v>335</v>
      </c>
      <c r="D166" s="194">
        <v>16314.86</v>
      </c>
      <c r="E166" s="194">
        <v>16224.94</v>
      </c>
      <c r="F166" s="45">
        <f t="shared" si="26"/>
        <v>99.448846021357213</v>
      </c>
    </row>
    <row r="167" spans="1:6" ht="12.75" customHeight="1" x14ac:dyDescent="0.2">
      <c r="A167" s="63">
        <v>3212</v>
      </c>
      <c r="B167" s="64" t="s">
        <v>336</v>
      </c>
      <c r="C167" s="247" t="s">
        <v>337</v>
      </c>
      <c r="D167" s="194">
        <v>115839.25</v>
      </c>
      <c r="E167" s="194">
        <v>139586.98000000001</v>
      </c>
      <c r="F167" s="45">
        <f t="shared" si="26"/>
        <v>120.50059025761995</v>
      </c>
    </row>
    <row r="168" spans="1:6" ht="12.75" customHeight="1" x14ac:dyDescent="0.2">
      <c r="A168" s="63">
        <v>3213</v>
      </c>
      <c r="B168" s="64" t="s">
        <v>338</v>
      </c>
      <c r="C168" s="247" t="s">
        <v>339</v>
      </c>
      <c r="D168" s="194">
        <v>4812.6400000000003</v>
      </c>
      <c r="E168" s="194">
        <v>7702.84</v>
      </c>
      <c r="F168" s="45">
        <f t="shared" si="26"/>
        <v>160.05435686026794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652556.62999999989</v>
      </c>
      <c r="E170" s="60">
        <f t="shared" si="34"/>
        <v>675478.37</v>
      </c>
      <c r="F170" s="45">
        <f t="shared" si="26"/>
        <v>103.51260548835435</v>
      </c>
    </row>
    <row r="171" spans="1:6" ht="12.75" customHeight="1" x14ac:dyDescent="0.2">
      <c r="A171" s="63">
        <v>3221</v>
      </c>
      <c r="B171" s="64" t="s">
        <v>344</v>
      </c>
      <c r="C171" s="247" t="s">
        <v>345</v>
      </c>
      <c r="D171" s="194">
        <v>112916.93</v>
      </c>
      <c r="E171" s="194">
        <v>112490.64</v>
      </c>
      <c r="F171" s="45">
        <f t="shared" si="26"/>
        <v>99.622474681166068</v>
      </c>
    </row>
    <row r="172" spans="1:6" ht="12.75" customHeight="1" x14ac:dyDescent="0.2">
      <c r="A172" s="63">
        <v>3222</v>
      </c>
      <c r="B172" s="64" t="s">
        <v>346</v>
      </c>
      <c r="C172" s="247" t="s">
        <v>347</v>
      </c>
      <c r="D172" s="194">
        <v>285939.15999999997</v>
      </c>
      <c r="E172" s="194">
        <v>296920.56</v>
      </c>
      <c r="F172" s="45">
        <f t="shared" si="26"/>
        <v>103.84046732178973</v>
      </c>
    </row>
    <row r="173" spans="1:6" ht="12.75" customHeight="1" x14ac:dyDescent="0.2">
      <c r="A173" s="63">
        <v>3223</v>
      </c>
      <c r="B173" s="65" t="s">
        <v>348</v>
      </c>
      <c r="C173" s="247" t="s">
        <v>349</v>
      </c>
      <c r="D173" s="194">
        <v>222718.86</v>
      </c>
      <c r="E173" s="194">
        <v>229087.5</v>
      </c>
      <c r="F173" s="45">
        <f t="shared" si="26"/>
        <v>102.85949739505671</v>
      </c>
    </row>
    <row r="174" spans="1:6" ht="12.75" customHeight="1" x14ac:dyDescent="0.2">
      <c r="A174" s="63">
        <v>3224</v>
      </c>
      <c r="B174" s="65" t="s">
        <v>350</v>
      </c>
      <c r="C174" s="247" t="s">
        <v>351</v>
      </c>
      <c r="D174" s="194">
        <v>16530.169999999998</v>
      </c>
      <c r="E174" s="194">
        <v>18600.310000000001</v>
      </c>
      <c r="F174" s="45">
        <f t="shared" si="26"/>
        <v>112.52340417551667</v>
      </c>
    </row>
    <row r="175" spans="1:6" ht="12.75" customHeight="1" x14ac:dyDescent="0.2">
      <c r="A175" s="63">
        <v>3225</v>
      </c>
      <c r="B175" s="65" t="s">
        <v>352</v>
      </c>
      <c r="C175" s="247" t="s">
        <v>353</v>
      </c>
      <c r="D175" s="194">
        <v>11476.94</v>
      </c>
      <c r="E175" s="194">
        <v>11312.77</v>
      </c>
      <c r="F175" s="45">
        <f t="shared" si="26"/>
        <v>98.569566452381906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2974.57</v>
      </c>
      <c r="E177" s="194">
        <v>7066.59</v>
      </c>
      <c r="F177" s="45">
        <f t="shared" si="26"/>
        <v>237.56677435730205</v>
      </c>
    </row>
    <row r="178" spans="1:6" ht="12.75" customHeight="1" x14ac:dyDescent="0.2">
      <c r="A178" s="63">
        <v>323</v>
      </c>
      <c r="B178" s="65" t="s">
        <v>358</v>
      </c>
      <c r="C178" s="247" t="s">
        <v>359</v>
      </c>
      <c r="D178" s="60">
        <f t="shared" ref="D178:E178" si="35">SUM(D179:D187)</f>
        <v>1595749.0799999998</v>
      </c>
      <c r="E178" s="60">
        <f t="shared" si="35"/>
        <v>1948655.42</v>
      </c>
      <c r="F178" s="45">
        <f t="shared" si="26"/>
        <v>122.11540300559034</v>
      </c>
    </row>
    <row r="179" spans="1:6" ht="12.75" customHeight="1" x14ac:dyDescent="0.2">
      <c r="A179" s="63">
        <v>3231</v>
      </c>
      <c r="B179" s="65" t="s">
        <v>360</v>
      </c>
      <c r="C179" s="247" t="s">
        <v>361</v>
      </c>
      <c r="D179" s="194">
        <v>192883.47</v>
      </c>
      <c r="E179" s="194">
        <v>231585.66</v>
      </c>
      <c r="F179" s="45">
        <f t="shared" si="26"/>
        <v>120.06506311816145</v>
      </c>
    </row>
    <row r="180" spans="1:6" ht="12.75" customHeight="1" x14ac:dyDescent="0.2">
      <c r="A180" s="63">
        <v>3232</v>
      </c>
      <c r="B180" s="65" t="s">
        <v>362</v>
      </c>
      <c r="C180" s="247" t="s">
        <v>363</v>
      </c>
      <c r="D180" s="194">
        <v>271000.67</v>
      </c>
      <c r="E180" s="194">
        <v>374468.65</v>
      </c>
      <c r="F180" s="45">
        <f t="shared" si="26"/>
        <v>138.17997202737544</v>
      </c>
    </row>
    <row r="181" spans="1:6" ht="12.75" customHeight="1" x14ac:dyDescent="0.2">
      <c r="A181" s="63">
        <v>3233</v>
      </c>
      <c r="B181" s="65" t="s">
        <v>364</v>
      </c>
      <c r="C181" s="247" t="s">
        <v>365</v>
      </c>
      <c r="D181" s="194">
        <v>82184.25</v>
      </c>
      <c r="E181" s="194">
        <v>97148.6</v>
      </c>
      <c r="F181" s="45">
        <f t="shared" si="26"/>
        <v>118.20829416828651</v>
      </c>
    </row>
    <row r="182" spans="1:6" ht="12.75" customHeight="1" x14ac:dyDescent="0.2">
      <c r="A182" s="63">
        <v>3234</v>
      </c>
      <c r="B182" s="65" t="s">
        <v>366</v>
      </c>
      <c r="C182" s="247" t="s">
        <v>367</v>
      </c>
      <c r="D182" s="194">
        <v>658615.87</v>
      </c>
      <c r="E182" s="194">
        <v>758451.47</v>
      </c>
      <c r="F182" s="45">
        <f t="shared" si="26"/>
        <v>115.15839574287816</v>
      </c>
    </row>
    <row r="183" spans="1:6" ht="12.75" customHeight="1" x14ac:dyDescent="0.2">
      <c r="A183" s="63">
        <v>3235</v>
      </c>
      <c r="B183" s="64" t="s">
        <v>368</v>
      </c>
      <c r="C183" s="247" t="s">
        <v>369</v>
      </c>
      <c r="D183" s="194">
        <v>46393.13</v>
      </c>
      <c r="E183" s="194">
        <v>42406.83</v>
      </c>
      <c r="F183" s="45">
        <f t="shared" si="26"/>
        <v>91.407564007860657</v>
      </c>
    </row>
    <row r="184" spans="1:6" ht="12.75" customHeight="1" x14ac:dyDescent="0.2">
      <c r="A184" s="63">
        <v>3236</v>
      </c>
      <c r="B184" s="64" t="s">
        <v>370</v>
      </c>
      <c r="C184" s="247" t="s">
        <v>371</v>
      </c>
      <c r="D184" s="194">
        <v>86077.58</v>
      </c>
      <c r="E184" s="194">
        <v>119827.46</v>
      </c>
      <c r="F184" s="45">
        <f t="shared" si="26"/>
        <v>139.20867663798168</v>
      </c>
    </row>
    <row r="185" spans="1:6" ht="12.75" customHeight="1" x14ac:dyDescent="0.2">
      <c r="A185" s="63">
        <v>3237</v>
      </c>
      <c r="B185" s="64" t="s">
        <v>372</v>
      </c>
      <c r="C185" s="247" t="s">
        <v>373</v>
      </c>
      <c r="D185" s="194">
        <v>127978.91</v>
      </c>
      <c r="E185" s="194">
        <v>143794.31</v>
      </c>
      <c r="F185" s="45">
        <f t="shared" si="26"/>
        <v>112.35781739350648</v>
      </c>
    </row>
    <row r="186" spans="1:6" ht="12.75" customHeight="1" x14ac:dyDescent="0.2">
      <c r="A186" s="63">
        <v>3238</v>
      </c>
      <c r="B186" s="64" t="s">
        <v>374</v>
      </c>
      <c r="C186" s="247" t="s">
        <v>375</v>
      </c>
      <c r="D186" s="194">
        <v>63059.64</v>
      </c>
      <c r="E186" s="194">
        <v>79155.199999999997</v>
      </c>
      <c r="F186" s="45">
        <f t="shared" si="26"/>
        <v>125.52434489001205</v>
      </c>
    </row>
    <row r="187" spans="1:6" ht="12.75" customHeight="1" x14ac:dyDescent="0.2">
      <c r="A187" s="63">
        <v>3239</v>
      </c>
      <c r="B187" s="64" t="s">
        <v>376</v>
      </c>
      <c r="C187" s="247" t="s">
        <v>377</v>
      </c>
      <c r="D187" s="194">
        <v>67555.56</v>
      </c>
      <c r="E187" s="194">
        <v>101817.24</v>
      </c>
      <c r="F187" s="45">
        <f t="shared" si="26"/>
        <v>150.7162992949803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313814.01</v>
      </c>
      <c r="E194" s="60">
        <f t="shared" si="36"/>
        <v>434912.16000000003</v>
      </c>
      <c r="F194" s="45">
        <f t="shared" si="26"/>
        <v>138.58914711933988</v>
      </c>
    </row>
    <row r="195" spans="1:6" ht="12.75" customHeight="1" x14ac:dyDescent="0.2">
      <c r="A195" s="63">
        <v>3291</v>
      </c>
      <c r="B195" s="183" t="s">
        <v>392</v>
      </c>
      <c r="C195" s="247" t="s">
        <v>393</v>
      </c>
      <c r="D195" s="194">
        <v>475.44</v>
      </c>
      <c r="E195" s="194">
        <v>47275.66</v>
      </c>
      <c r="F195" s="45">
        <f t="shared" si="26"/>
        <v>9943.5596500084139</v>
      </c>
    </row>
    <row r="196" spans="1:6" ht="12.75" customHeight="1" x14ac:dyDescent="0.2">
      <c r="A196" s="63">
        <v>3292</v>
      </c>
      <c r="B196" s="64" t="s">
        <v>394</v>
      </c>
      <c r="C196" s="247" t="s">
        <v>395</v>
      </c>
      <c r="D196" s="194">
        <v>25245.18</v>
      </c>
      <c r="E196" s="194">
        <v>21760.29</v>
      </c>
      <c r="F196" s="45">
        <f t="shared" si="26"/>
        <v>86.195820350657044</v>
      </c>
    </row>
    <row r="197" spans="1:6" ht="12.75" customHeight="1" x14ac:dyDescent="0.2">
      <c r="A197" s="63">
        <v>3293</v>
      </c>
      <c r="B197" s="64" t="s">
        <v>396</v>
      </c>
      <c r="C197" s="247" t="s">
        <v>397</v>
      </c>
      <c r="D197" s="194">
        <v>94496</v>
      </c>
      <c r="E197" s="194">
        <v>106379.31</v>
      </c>
      <c r="F197" s="45">
        <f t="shared" si="26"/>
        <v>112.57546351168304</v>
      </c>
    </row>
    <row r="198" spans="1:6" ht="12.75" customHeight="1" x14ac:dyDescent="0.2">
      <c r="A198" s="63">
        <v>3294</v>
      </c>
      <c r="B198" s="64" t="s">
        <v>398</v>
      </c>
      <c r="C198" s="247" t="s">
        <v>399</v>
      </c>
      <c r="D198" s="194">
        <v>7969.85</v>
      </c>
      <c r="E198" s="194">
        <v>6903.48</v>
      </c>
      <c r="F198" s="45">
        <f t="shared" si="26"/>
        <v>86.619948932539501</v>
      </c>
    </row>
    <row r="199" spans="1:6" ht="12.75" customHeight="1" x14ac:dyDescent="0.2">
      <c r="A199" s="63">
        <v>3295</v>
      </c>
      <c r="B199" s="64" t="s">
        <v>400</v>
      </c>
      <c r="C199" s="247" t="s">
        <v>401</v>
      </c>
      <c r="D199" s="194">
        <v>53169.03</v>
      </c>
      <c r="E199" s="194">
        <v>71980.14</v>
      </c>
      <c r="F199" s="45">
        <f t="shared" si="26"/>
        <v>135.37982543597278</v>
      </c>
    </row>
    <row r="200" spans="1:6" ht="12.75" customHeight="1" x14ac:dyDescent="0.2">
      <c r="A200" s="63" t="s">
        <v>402</v>
      </c>
      <c r="B200" s="64" t="s">
        <v>403</v>
      </c>
      <c r="C200" s="247" t="s">
        <v>402</v>
      </c>
      <c r="D200" s="194">
        <v>39.82</v>
      </c>
      <c r="E200" s="194">
        <v>0</v>
      </c>
      <c r="F200" s="45">
        <f t="shared" si="26"/>
        <v>0</v>
      </c>
    </row>
    <row r="201" spans="1:6" ht="12.75" customHeight="1" x14ac:dyDescent="0.2">
      <c r="A201" s="63">
        <v>3299</v>
      </c>
      <c r="B201" s="64" t="s">
        <v>404</v>
      </c>
      <c r="C201" s="247" t="s">
        <v>405</v>
      </c>
      <c r="D201" s="194">
        <v>132418.69</v>
      </c>
      <c r="E201" s="194">
        <v>180613.28</v>
      </c>
      <c r="F201" s="45">
        <f t="shared" si="26"/>
        <v>136.3956100154744</v>
      </c>
    </row>
    <row r="202" spans="1:6" ht="12.75" customHeight="1" x14ac:dyDescent="0.2">
      <c r="A202" s="63">
        <v>34</v>
      </c>
      <c r="B202" s="183" t="s">
        <v>406</v>
      </c>
      <c r="C202" s="247" t="s">
        <v>407</v>
      </c>
      <c r="D202" s="60">
        <f t="shared" ref="D202:E202" si="37">D203+D208+D216</f>
        <v>104218.61</v>
      </c>
      <c r="E202" s="60">
        <f t="shared" si="37"/>
        <v>236121.49</v>
      </c>
      <c r="F202" s="45">
        <f t="shared" si="26"/>
        <v>226.56365307501224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88743.24</v>
      </c>
      <c r="E208" s="60">
        <f t="shared" si="39"/>
        <v>217996.24</v>
      </c>
      <c r="F208" s="45">
        <f t="shared" si="26"/>
        <v>245.6482769842525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88743.24</v>
      </c>
      <c r="E211" s="194">
        <v>217996.24</v>
      </c>
      <c r="F211" s="45">
        <f t="shared" si="26"/>
        <v>245.6482769842525</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15475.369999999999</v>
      </c>
      <c r="E216" s="60">
        <f t="shared" si="40"/>
        <v>18125.25</v>
      </c>
      <c r="F216" s="45">
        <f t="shared" si="26"/>
        <v>117.12320933199014</v>
      </c>
    </row>
    <row r="217" spans="1:6" ht="12.75" customHeight="1" x14ac:dyDescent="0.2">
      <c r="A217" s="63">
        <v>3431</v>
      </c>
      <c r="B217" s="182" t="s">
        <v>436</v>
      </c>
      <c r="C217" s="247" t="s">
        <v>437</v>
      </c>
      <c r="D217" s="194">
        <v>15404.48</v>
      </c>
      <c r="E217" s="194">
        <v>17833.14</v>
      </c>
      <c r="F217" s="45">
        <f t="shared" si="26"/>
        <v>115.76593302727518</v>
      </c>
    </row>
    <row r="218" spans="1:6" ht="12.75" customHeight="1" x14ac:dyDescent="0.2">
      <c r="A218" s="63">
        <v>3432</v>
      </c>
      <c r="B218" s="65" t="s">
        <v>438</v>
      </c>
      <c r="C218" s="247" t="s">
        <v>439</v>
      </c>
      <c r="D218" s="194">
        <v>0</v>
      </c>
      <c r="E218" s="194">
        <v>90.38</v>
      </c>
      <c r="F218" s="45" t="str">
        <f t="shared" si="26"/>
        <v>-</v>
      </c>
    </row>
    <row r="219" spans="1:6" ht="12.75" customHeight="1" x14ac:dyDescent="0.2">
      <c r="A219" s="63">
        <v>3433</v>
      </c>
      <c r="B219" s="65" t="s">
        <v>440</v>
      </c>
      <c r="C219" s="247" t="s">
        <v>441</v>
      </c>
      <c r="D219" s="194">
        <v>70.89</v>
      </c>
      <c r="E219" s="194">
        <v>0.16</v>
      </c>
      <c r="F219" s="45">
        <f t="shared" si="26"/>
        <v>0.2257017915079701</v>
      </c>
    </row>
    <row r="220" spans="1:6" ht="12.75" customHeight="1" x14ac:dyDescent="0.2">
      <c r="A220" s="63">
        <v>3434</v>
      </c>
      <c r="B220" s="65" t="s">
        <v>442</v>
      </c>
      <c r="C220" s="247" t="s">
        <v>443</v>
      </c>
      <c r="D220" s="194">
        <v>0</v>
      </c>
      <c r="E220" s="194">
        <v>201.57</v>
      </c>
      <c r="F220" s="45" t="str">
        <f t="shared" si="26"/>
        <v>-</v>
      </c>
    </row>
    <row r="221" spans="1:6" ht="12.75" customHeight="1" x14ac:dyDescent="0.2">
      <c r="A221" s="63">
        <v>35</v>
      </c>
      <c r="B221" s="65" t="s">
        <v>444</v>
      </c>
      <c r="C221" s="247" t="s">
        <v>445</v>
      </c>
      <c r="D221" s="60">
        <f t="shared" ref="D221:E221" si="41">D222+D225+D229</f>
        <v>317636.10000000003</v>
      </c>
      <c r="E221" s="60">
        <f t="shared" si="41"/>
        <v>390458.25</v>
      </c>
      <c r="F221" s="45">
        <f t="shared" si="26"/>
        <v>122.92628262341717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317636.10000000003</v>
      </c>
      <c r="E225" s="60">
        <f t="shared" si="43"/>
        <v>390458.25</v>
      </c>
      <c r="F225" s="45">
        <f t="shared" si="26"/>
        <v>122.92628262341717</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42390.07</v>
      </c>
      <c r="E227" s="194">
        <v>340168.57</v>
      </c>
      <c r="F227" s="45">
        <f t="shared" si="26"/>
        <v>802.47230070627393</v>
      </c>
    </row>
    <row r="228" spans="1:6" ht="12.75" customHeight="1" x14ac:dyDescent="0.2">
      <c r="A228" s="63">
        <v>3523</v>
      </c>
      <c r="B228" s="64" t="s">
        <v>458</v>
      </c>
      <c r="C228" s="247" t="s">
        <v>459</v>
      </c>
      <c r="D228" s="194">
        <v>275246.03000000003</v>
      </c>
      <c r="E228" s="194">
        <v>50289.68</v>
      </c>
      <c r="F228" s="45">
        <f t="shared" si="26"/>
        <v>18.270810300152192</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663041.57000000007</v>
      </c>
      <c r="E262" s="60">
        <f t="shared" si="55"/>
        <v>726911.77</v>
      </c>
      <c r="F262" s="45">
        <f t="shared" ref="F262:F268" si="56">IF(D262&lt;&gt;0,IF(E262/D262&gt;=100,"&gt;&gt;100",E262/D262*100),"-")</f>
        <v>109.63291034678262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663041.57000000007</v>
      </c>
      <c r="E269" s="60">
        <f t="shared" si="58"/>
        <v>726911.77</v>
      </c>
      <c r="F269" s="45">
        <f t="shared" ref="F269:F272" si="59">IF(D269&lt;&gt;0,IF(E269/D269&gt;=100,"&gt;&gt;100",E269/D269*100),"-")</f>
        <v>109.63291034678262</v>
      </c>
    </row>
    <row r="270" spans="1:6" ht="12.75" customHeight="1" x14ac:dyDescent="0.2">
      <c r="A270" s="63">
        <v>3721</v>
      </c>
      <c r="B270" s="65" t="s">
        <v>533</v>
      </c>
      <c r="C270" s="247" t="s">
        <v>534</v>
      </c>
      <c r="D270" s="194">
        <v>580583.93000000005</v>
      </c>
      <c r="E270" s="194">
        <v>625771.82999999996</v>
      </c>
      <c r="F270" s="45">
        <f t="shared" si="59"/>
        <v>107.7831813222939</v>
      </c>
    </row>
    <row r="271" spans="1:6" ht="12.75" customHeight="1" x14ac:dyDescent="0.2">
      <c r="A271" s="63">
        <v>3722</v>
      </c>
      <c r="B271" s="65" t="s">
        <v>535</v>
      </c>
      <c r="C271" s="247" t="s">
        <v>536</v>
      </c>
      <c r="D271" s="194">
        <v>82457.64</v>
      </c>
      <c r="E271" s="194">
        <v>101139.94</v>
      </c>
      <c r="F271" s="45">
        <f t="shared" si="59"/>
        <v>122.65684538145889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1186605.71</v>
      </c>
      <c r="E273" s="60">
        <f t="shared" si="60"/>
        <v>1366401.7699999998</v>
      </c>
      <c r="F273" s="45">
        <f t="shared" ref="F273:F277" si="61">IF(D273&lt;&gt;0,IF(E273/D273&gt;=100,"&gt;&gt;100",E273/D273*100),"-")</f>
        <v>115.15213170514744</v>
      </c>
    </row>
    <row r="274" spans="1:6" ht="12.75" customHeight="1" x14ac:dyDescent="0.2">
      <c r="A274" s="63">
        <v>381</v>
      </c>
      <c r="B274" s="64" t="s">
        <v>541</v>
      </c>
      <c r="C274" s="247" t="s">
        <v>542</v>
      </c>
      <c r="D274" s="60">
        <f t="shared" ref="D274:E274" si="62">SUM(D275:D277)</f>
        <v>836735.37</v>
      </c>
      <c r="E274" s="60">
        <f t="shared" si="62"/>
        <v>1251516.67</v>
      </c>
      <c r="F274" s="45">
        <f t="shared" si="61"/>
        <v>149.57138360244051</v>
      </c>
    </row>
    <row r="275" spans="1:6" ht="12.75" customHeight="1" x14ac:dyDescent="0.2">
      <c r="A275" s="63">
        <v>3811</v>
      </c>
      <c r="B275" s="64" t="s">
        <v>543</v>
      </c>
      <c r="C275" s="247" t="s">
        <v>544</v>
      </c>
      <c r="D275" s="194">
        <v>835299.39</v>
      </c>
      <c r="E275" s="194">
        <v>1250049.67</v>
      </c>
      <c r="F275" s="45">
        <f t="shared" si="61"/>
        <v>149.65288912757376</v>
      </c>
    </row>
    <row r="276" spans="1:6" ht="12.75" customHeight="1" x14ac:dyDescent="0.2">
      <c r="A276" s="63">
        <v>3812</v>
      </c>
      <c r="B276" s="64" t="s">
        <v>545</v>
      </c>
      <c r="C276" s="247" t="s">
        <v>546</v>
      </c>
      <c r="D276" s="194">
        <v>1435.98</v>
      </c>
      <c r="E276" s="194">
        <v>1467</v>
      </c>
      <c r="F276" s="45">
        <f t="shared" si="61"/>
        <v>102.16019721723144</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11695.24</v>
      </c>
      <c r="E278" s="60">
        <f t="shared" si="63"/>
        <v>16758.88</v>
      </c>
      <c r="F278" s="45">
        <f t="shared" ref="F278:F282" si="64">IF(D278&lt;&gt;0,IF(E278/D278&gt;=100,"&gt;&gt;100",E278/D278*100),"-")</f>
        <v>143.29658903964349</v>
      </c>
    </row>
    <row r="279" spans="1:6" ht="12.75" customHeight="1" x14ac:dyDescent="0.2">
      <c r="A279" s="63">
        <v>3821</v>
      </c>
      <c r="B279" s="64" t="s">
        <v>551</v>
      </c>
      <c r="C279" s="247" t="s">
        <v>552</v>
      </c>
      <c r="D279" s="194">
        <v>11695.24</v>
      </c>
      <c r="E279" s="194">
        <v>16758.88</v>
      </c>
      <c r="F279" s="45">
        <f t="shared" si="64"/>
        <v>143.29658903964349</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1420.75</v>
      </c>
      <c r="E283" s="60">
        <f t="shared" si="65"/>
        <v>0</v>
      </c>
      <c r="F283" s="45">
        <f t="shared" ref="F283:F294" si="66">IF(D283&lt;&gt;0,IF(E283/D283&gt;=100,"&gt;&gt;100",E283/D283*100),"-")</f>
        <v>0</v>
      </c>
    </row>
    <row r="284" spans="1:6" ht="12.75" customHeight="1" x14ac:dyDescent="0.2">
      <c r="A284" s="63">
        <v>3831</v>
      </c>
      <c r="B284" s="64" t="s">
        <v>561</v>
      </c>
      <c r="C284" s="247" t="s">
        <v>562</v>
      </c>
      <c r="D284" s="194">
        <v>1420.75</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336754.35</v>
      </c>
      <c r="E289" s="60">
        <f t="shared" si="67"/>
        <v>98126.22</v>
      </c>
      <c r="F289" s="45">
        <f t="shared" si="66"/>
        <v>29.138812906202993</v>
      </c>
    </row>
    <row r="290" spans="1:6" ht="24" x14ac:dyDescent="0.2">
      <c r="A290" s="63">
        <v>3861</v>
      </c>
      <c r="B290" s="64" t="s">
        <v>572</v>
      </c>
      <c r="C290" s="247" t="s">
        <v>573</v>
      </c>
      <c r="D290" s="194">
        <v>336754.35</v>
      </c>
      <c r="E290" s="194">
        <v>98126.22</v>
      </c>
      <c r="F290" s="45">
        <f t="shared" si="66"/>
        <v>29.138812906202993</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10776585.639999997</v>
      </c>
      <c r="E299" s="60">
        <f>E152-E297+E298</f>
        <v>12781820.18</v>
      </c>
      <c r="F299" s="45">
        <f t="shared" si="68"/>
        <v>118.60732709771334</v>
      </c>
    </row>
    <row r="300" spans="1:6" ht="12.75" customHeight="1" x14ac:dyDescent="0.2">
      <c r="A300" s="63" t="s">
        <v>582</v>
      </c>
      <c r="B300" s="64" t="s">
        <v>593</v>
      </c>
      <c r="C300" s="247" t="s">
        <v>594</v>
      </c>
      <c r="D300" s="60">
        <f>IF(D6&gt;=D299,D6-D299,0)</f>
        <v>4214547.6500000022</v>
      </c>
      <c r="E300" s="60">
        <f>IF(E6&gt;=E299,E6-E299,0)</f>
        <v>6975506.9299999997</v>
      </c>
      <c r="F300" s="45">
        <f t="shared" si="68"/>
        <v>165.51021626247353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725251.79</v>
      </c>
      <c r="E302" s="194">
        <v>309989.84000000003</v>
      </c>
      <c r="F302" s="45">
        <f t="shared" si="68"/>
        <v>42.742375030884105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558327.62</v>
      </c>
      <c r="E304" s="194">
        <v>1312133.71</v>
      </c>
      <c r="F304" s="45">
        <f t="shared" si="68"/>
        <v>235.011427519921</v>
      </c>
    </row>
    <row r="305" spans="1:6" ht="12" x14ac:dyDescent="0.2">
      <c r="A305" s="63">
        <v>9661</v>
      </c>
      <c r="B305" s="220" t="s">
        <v>603</v>
      </c>
      <c r="C305" s="247" t="s">
        <v>604</v>
      </c>
      <c r="D305" s="194">
        <v>63722.73</v>
      </c>
      <c r="E305" s="194">
        <v>79816.12</v>
      </c>
      <c r="F305" s="45">
        <f t="shared" si="68"/>
        <v>125.25533667499806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660940.14</v>
      </c>
      <c r="E308" s="60">
        <f t="shared" si="71"/>
        <v>429919.6</v>
      </c>
      <c r="F308" s="45">
        <f t="shared" ref="F308:F428" si="72">IF(D308&lt;&gt;0,IF(E308/D308&gt;=100,"&gt;&gt;100",E308/D308*100),"-")</f>
        <v>65.046677298189209</v>
      </c>
    </row>
    <row r="309" spans="1:6" ht="12.75" customHeight="1" x14ac:dyDescent="0.2">
      <c r="A309" s="63">
        <v>71</v>
      </c>
      <c r="B309" s="64" t="s">
        <v>610</v>
      </c>
      <c r="C309" s="247" t="s">
        <v>611</v>
      </c>
      <c r="D309" s="60">
        <f t="shared" ref="D309:E309" si="73">D310+D314</f>
        <v>658465.6</v>
      </c>
      <c r="E309" s="60">
        <f t="shared" si="73"/>
        <v>427105.16</v>
      </c>
      <c r="F309" s="45">
        <f t="shared" si="72"/>
        <v>64.863701308010619</v>
      </c>
    </row>
    <row r="310" spans="1:6" ht="24" x14ac:dyDescent="0.2">
      <c r="A310" s="63">
        <v>711</v>
      </c>
      <c r="B310" s="64" t="s">
        <v>612</v>
      </c>
      <c r="C310" s="247" t="s">
        <v>613</v>
      </c>
      <c r="D310" s="60">
        <f t="shared" ref="D310:E310" si="74">SUM(D311:D313)</f>
        <v>658465.6</v>
      </c>
      <c r="E310" s="60">
        <f t="shared" si="74"/>
        <v>427105.16</v>
      </c>
      <c r="F310" s="45">
        <f t="shared" si="72"/>
        <v>64.863701308010619</v>
      </c>
    </row>
    <row r="311" spans="1:6" ht="12.75" customHeight="1" x14ac:dyDescent="0.2">
      <c r="A311" s="63">
        <v>7111</v>
      </c>
      <c r="B311" s="64" t="s">
        <v>614</v>
      </c>
      <c r="C311" s="247" t="s">
        <v>615</v>
      </c>
      <c r="D311" s="194">
        <v>658465.6</v>
      </c>
      <c r="E311" s="194">
        <v>427105.16</v>
      </c>
      <c r="F311" s="45">
        <f t="shared" si="72"/>
        <v>64.863701308010619</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2474.54</v>
      </c>
      <c r="E321" s="60">
        <f t="shared" si="76"/>
        <v>2814.44</v>
      </c>
      <c r="F321" s="45">
        <f t="shared" si="72"/>
        <v>113.73588626573019</v>
      </c>
    </row>
    <row r="322" spans="1:6" ht="12.75" customHeight="1" x14ac:dyDescent="0.2">
      <c r="A322" s="63">
        <v>721</v>
      </c>
      <c r="B322" s="64" t="s">
        <v>636</v>
      </c>
      <c r="C322" s="247" t="s">
        <v>637</v>
      </c>
      <c r="D322" s="60">
        <f t="shared" ref="D322:E322" si="77">SUM(D323:D326)</f>
        <v>2006.54</v>
      </c>
      <c r="E322" s="60">
        <f t="shared" si="77"/>
        <v>1722.44</v>
      </c>
      <c r="F322" s="45">
        <f t="shared" si="72"/>
        <v>85.841298952425575</v>
      </c>
    </row>
    <row r="323" spans="1:6" ht="12.75" customHeight="1" x14ac:dyDescent="0.2">
      <c r="A323" s="63">
        <v>7211</v>
      </c>
      <c r="B323" s="64" t="s">
        <v>638</v>
      </c>
      <c r="C323" s="247" t="s">
        <v>639</v>
      </c>
      <c r="D323" s="194">
        <v>2006.54</v>
      </c>
      <c r="E323" s="194">
        <v>1722.44</v>
      </c>
      <c r="F323" s="45">
        <f t="shared" si="72"/>
        <v>85.841298952425575</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468</v>
      </c>
      <c r="E341" s="60">
        <f t="shared" si="80"/>
        <v>393</v>
      </c>
      <c r="F341" s="45">
        <f t="shared" si="72"/>
        <v>83.974358974358978</v>
      </c>
    </row>
    <row r="342" spans="1:6" ht="12.75" customHeight="1" x14ac:dyDescent="0.2">
      <c r="A342" s="63">
        <v>7241</v>
      </c>
      <c r="B342" s="64" t="s">
        <v>676</v>
      </c>
      <c r="C342" s="247" t="s">
        <v>677</v>
      </c>
      <c r="D342" s="194">
        <v>468</v>
      </c>
      <c r="E342" s="194">
        <v>393</v>
      </c>
      <c r="F342" s="45">
        <f t="shared" si="72"/>
        <v>83.974358974358978</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699</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699</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8772965.2699999996</v>
      </c>
      <c r="E360" s="60">
        <f t="shared" si="86"/>
        <v>11316329.75</v>
      </c>
      <c r="F360" s="45">
        <f t="shared" si="72"/>
        <v>128.99093295966054</v>
      </c>
    </row>
    <row r="361" spans="1:6" ht="12.75" customHeight="1" x14ac:dyDescent="0.2">
      <c r="A361" s="63">
        <v>41</v>
      </c>
      <c r="B361" s="64" t="s">
        <v>714</v>
      </c>
      <c r="C361" s="247" t="s">
        <v>715</v>
      </c>
      <c r="D361" s="60">
        <f t="shared" ref="D361:E361" si="87">D362+D366</f>
        <v>314365.17000000004</v>
      </c>
      <c r="E361" s="60">
        <f t="shared" si="87"/>
        <v>83456.5</v>
      </c>
      <c r="F361" s="45">
        <f t="shared" si="72"/>
        <v>26.547629306389126</v>
      </c>
    </row>
    <row r="362" spans="1:6" ht="12.75" customHeight="1" x14ac:dyDescent="0.2">
      <c r="A362" s="63">
        <v>411</v>
      </c>
      <c r="B362" s="64" t="s">
        <v>716</v>
      </c>
      <c r="C362" s="247" t="s">
        <v>717</v>
      </c>
      <c r="D362" s="60">
        <f t="shared" ref="D362:E362" si="88">SUM(D363:D365)</f>
        <v>275397.27</v>
      </c>
      <c r="E362" s="60">
        <f t="shared" si="88"/>
        <v>46000</v>
      </c>
      <c r="F362" s="45">
        <f t="shared" si="72"/>
        <v>16.703143063110247</v>
      </c>
    </row>
    <row r="363" spans="1:6" ht="12.75" customHeight="1" x14ac:dyDescent="0.2">
      <c r="A363" s="63">
        <v>4111</v>
      </c>
      <c r="B363" s="64" t="s">
        <v>614</v>
      </c>
      <c r="C363" s="247" t="s">
        <v>718</v>
      </c>
      <c r="D363" s="194">
        <v>275397.27</v>
      </c>
      <c r="E363" s="194">
        <v>46000</v>
      </c>
      <c r="F363" s="45">
        <f t="shared" si="72"/>
        <v>16.703143063110247</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38967.9</v>
      </c>
      <c r="E366" s="60">
        <f t="shared" si="89"/>
        <v>37456.5</v>
      </c>
      <c r="F366" s="45">
        <f t="shared" si="72"/>
        <v>96.121423017406627</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6389</v>
      </c>
      <c r="F369" s="45" t="str">
        <f t="shared" si="72"/>
        <v>-</v>
      </c>
    </row>
    <row r="370" spans="1:6" ht="12.75" customHeight="1" x14ac:dyDescent="0.2">
      <c r="A370" s="63">
        <v>4124</v>
      </c>
      <c r="B370" s="64" t="s">
        <v>628</v>
      </c>
      <c r="C370" s="247" t="s">
        <v>727</v>
      </c>
      <c r="D370" s="194">
        <v>38967.9</v>
      </c>
      <c r="E370" s="194">
        <v>31067.5</v>
      </c>
      <c r="F370" s="45">
        <f t="shared" si="72"/>
        <v>79.725876939737574</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5548395.7599999998</v>
      </c>
      <c r="E373" s="60">
        <f t="shared" si="90"/>
        <v>10243760.49</v>
      </c>
      <c r="F373" s="45">
        <f t="shared" si="72"/>
        <v>184.62562753454344</v>
      </c>
    </row>
    <row r="374" spans="1:6" ht="12.75" customHeight="1" x14ac:dyDescent="0.2">
      <c r="A374" s="63">
        <v>421</v>
      </c>
      <c r="B374" s="64" t="s">
        <v>732</v>
      </c>
      <c r="C374" s="247" t="s">
        <v>733</v>
      </c>
      <c r="D374" s="60">
        <f t="shared" ref="D374:E374" si="91">SUM(D375:D378)</f>
        <v>5035767.8899999997</v>
      </c>
      <c r="E374" s="60">
        <f t="shared" si="91"/>
        <v>9888417.2799999993</v>
      </c>
      <c r="F374" s="45">
        <f t="shared" si="72"/>
        <v>196.36364296369507</v>
      </c>
    </row>
    <row r="375" spans="1:6" ht="12.75" customHeight="1" x14ac:dyDescent="0.2">
      <c r="A375" s="63">
        <v>4211</v>
      </c>
      <c r="B375" s="64" t="s">
        <v>638</v>
      </c>
      <c r="C375" s="247" t="s">
        <v>734</v>
      </c>
      <c r="D375" s="194">
        <v>132064.29999999999</v>
      </c>
      <c r="E375" s="194">
        <v>0</v>
      </c>
      <c r="F375" s="45">
        <f t="shared" si="72"/>
        <v>0</v>
      </c>
    </row>
    <row r="376" spans="1:6" ht="12.75" customHeight="1" x14ac:dyDescent="0.2">
      <c r="A376" s="63">
        <v>4212</v>
      </c>
      <c r="B376" s="64" t="s">
        <v>640</v>
      </c>
      <c r="C376" s="247" t="s">
        <v>735</v>
      </c>
      <c r="D376" s="194">
        <v>132000</v>
      </c>
      <c r="E376" s="194">
        <v>50781.27</v>
      </c>
      <c r="F376" s="45">
        <f t="shared" si="72"/>
        <v>38.470659090909088</v>
      </c>
    </row>
    <row r="377" spans="1:6" ht="12.75" customHeight="1" x14ac:dyDescent="0.2">
      <c r="A377" s="63">
        <v>4213</v>
      </c>
      <c r="B377" s="64" t="s">
        <v>642</v>
      </c>
      <c r="C377" s="247" t="s">
        <v>736</v>
      </c>
      <c r="D377" s="194">
        <v>1666487.9</v>
      </c>
      <c r="E377" s="194">
        <v>2235511.0099999998</v>
      </c>
      <c r="F377" s="45">
        <f t="shared" si="72"/>
        <v>134.14504899795551</v>
      </c>
    </row>
    <row r="378" spans="1:6" ht="12.75" customHeight="1" x14ac:dyDescent="0.2">
      <c r="A378" s="63">
        <v>4214</v>
      </c>
      <c r="B378" s="64" t="s">
        <v>644</v>
      </c>
      <c r="C378" s="247" t="s">
        <v>737</v>
      </c>
      <c r="D378" s="194">
        <v>3105215.69</v>
      </c>
      <c r="E378" s="194">
        <v>7602125</v>
      </c>
      <c r="F378" s="45">
        <f t="shared" si="72"/>
        <v>244.81793726863464</v>
      </c>
    </row>
    <row r="379" spans="1:6" ht="12.75" customHeight="1" x14ac:dyDescent="0.2">
      <c r="A379" s="63">
        <v>422</v>
      </c>
      <c r="B379" s="64" t="s">
        <v>738</v>
      </c>
      <c r="C379" s="247" t="s">
        <v>739</v>
      </c>
      <c r="D379" s="60">
        <f t="shared" ref="D379:E379" si="92">SUM(D380:D387)</f>
        <v>60811.94</v>
      </c>
      <c r="E379" s="60">
        <f t="shared" si="92"/>
        <v>70121.89</v>
      </c>
      <c r="F379" s="45">
        <f t="shared" si="72"/>
        <v>115.30941127679858</v>
      </c>
    </row>
    <row r="380" spans="1:6" ht="12.75" customHeight="1" x14ac:dyDescent="0.2">
      <c r="A380" s="63">
        <v>4221</v>
      </c>
      <c r="B380" s="64" t="s">
        <v>648</v>
      </c>
      <c r="C380" s="247" t="s">
        <v>740</v>
      </c>
      <c r="D380" s="194">
        <v>36669.35</v>
      </c>
      <c r="E380" s="194">
        <v>49587.62</v>
      </c>
      <c r="F380" s="45">
        <f t="shared" si="72"/>
        <v>135.2290673273456</v>
      </c>
    </row>
    <row r="381" spans="1:6" ht="12.75" customHeight="1" x14ac:dyDescent="0.2">
      <c r="A381" s="63">
        <v>4222</v>
      </c>
      <c r="B381" s="64" t="s">
        <v>741</v>
      </c>
      <c r="C381" s="247" t="s">
        <v>742</v>
      </c>
      <c r="D381" s="194">
        <v>3433.94</v>
      </c>
      <c r="E381" s="194">
        <v>11848.94</v>
      </c>
      <c r="F381" s="45">
        <f t="shared" si="72"/>
        <v>345.05378661246266</v>
      </c>
    </row>
    <row r="382" spans="1:6" ht="12.75" customHeight="1" x14ac:dyDescent="0.2">
      <c r="A382" s="63">
        <v>4223</v>
      </c>
      <c r="B382" s="64" t="s">
        <v>652</v>
      </c>
      <c r="C382" s="247" t="s">
        <v>743</v>
      </c>
      <c r="D382" s="194">
        <v>6715.74</v>
      </c>
      <c r="E382" s="194">
        <v>162.91999999999999</v>
      </c>
      <c r="F382" s="45">
        <f t="shared" si="72"/>
        <v>2.4259426362545304</v>
      </c>
    </row>
    <row r="383" spans="1:6" ht="12.75" customHeight="1" x14ac:dyDescent="0.2">
      <c r="A383" s="63">
        <v>4224</v>
      </c>
      <c r="B383" s="64" t="s">
        <v>654</v>
      </c>
      <c r="C383" s="247" t="s">
        <v>744</v>
      </c>
      <c r="D383" s="194">
        <v>0</v>
      </c>
      <c r="E383" s="194">
        <v>1237.58</v>
      </c>
      <c r="F383" s="45" t="str">
        <f t="shared" si="72"/>
        <v>-</v>
      </c>
    </row>
    <row r="384" spans="1:6" ht="12.75" customHeight="1" x14ac:dyDescent="0.2">
      <c r="A384" s="70">
        <v>4225</v>
      </c>
      <c r="B384" s="65" t="s">
        <v>656</v>
      </c>
      <c r="C384" s="278" t="s">
        <v>745</v>
      </c>
      <c r="D384" s="192">
        <v>0</v>
      </c>
      <c r="E384" s="192">
        <v>1036.25</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13992.91</v>
      </c>
      <c r="E386" s="194">
        <v>6248.58</v>
      </c>
      <c r="F386" s="45">
        <f t="shared" si="72"/>
        <v>44.655329020196653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47488.24</v>
      </c>
      <c r="E393" s="60">
        <f t="shared" si="94"/>
        <v>55868.21</v>
      </c>
      <c r="F393" s="45">
        <f t="shared" si="72"/>
        <v>117.6464109851197</v>
      </c>
    </row>
    <row r="394" spans="1:6" ht="12.75" customHeight="1" x14ac:dyDescent="0.2">
      <c r="A394" s="63">
        <v>4241</v>
      </c>
      <c r="B394" s="64" t="s">
        <v>757</v>
      </c>
      <c r="C394" s="247" t="s">
        <v>758</v>
      </c>
      <c r="D394" s="194">
        <v>47488.24</v>
      </c>
      <c r="E394" s="194">
        <v>55868.21</v>
      </c>
      <c r="F394" s="45">
        <f t="shared" si="72"/>
        <v>117.6464109851197</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27714.75</v>
      </c>
      <c r="F398" s="45" t="str">
        <f t="shared" si="72"/>
        <v>-</v>
      </c>
    </row>
    <row r="399" spans="1:6" ht="12.75" customHeight="1" x14ac:dyDescent="0.2">
      <c r="A399" s="63">
        <v>4251</v>
      </c>
      <c r="B399" s="64" t="s">
        <v>764</v>
      </c>
      <c r="C399" s="247" t="s">
        <v>765</v>
      </c>
      <c r="D399" s="194">
        <v>0</v>
      </c>
      <c r="E399" s="194">
        <v>27714.75</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404327.68999999994</v>
      </c>
      <c r="E401" s="60">
        <f t="shared" si="96"/>
        <v>201638.36</v>
      </c>
      <c r="F401" s="45">
        <f t="shared" si="72"/>
        <v>49.870034871962396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2841.08</v>
      </c>
      <c r="F403" s="45" t="str">
        <f t="shared" si="72"/>
        <v>-</v>
      </c>
    </row>
    <row r="404" spans="1:6" ht="12.75" customHeight="1" x14ac:dyDescent="0.2">
      <c r="A404" s="63">
        <v>4263</v>
      </c>
      <c r="B404" s="64" t="s">
        <v>696</v>
      </c>
      <c r="C404" s="247" t="s">
        <v>771</v>
      </c>
      <c r="D404" s="194">
        <v>120549.78</v>
      </c>
      <c r="E404" s="194">
        <v>165762.48000000001</v>
      </c>
      <c r="F404" s="45">
        <f t="shared" si="72"/>
        <v>137.50541892320337</v>
      </c>
    </row>
    <row r="405" spans="1:6" ht="12.75" customHeight="1" x14ac:dyDescent="0.2">
      <c r="A405" s="63">
        <v>4264</v>
      </c>
      <c r="B405" s="64" t="s">
        <v>698</v>
      </c>
      <c r="C405" s="247" t="s">
        <v>772</v>
      </c>
      <c r="D405" s="194">
        <v>283777.90999999997</v>
      </c>
      <c r="E405" s="194">
        <v>33034.800000000003</v>
      </c>
      <c r="F405" s="45">
        <f t="shared" si="72"/>
        <v>11.641075233798151</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2910204.34</v>
      </c>
      <c r="E412" s="60">
        <f t="shared" si="100"/>
        <v>989112.76</v>
      </c>
      <c r="F412" s="45">
        <f t="shared" si="72"/>
        <v>33.987742592673065</v>
      </c>
    </row>
    <row r="413" spans="1:6" ht="12.75" customHeight="1" x14ac:dyDescent="0.2">
      <c r="A413" s="63">
        <v>451</v>
      </c>
      <c r="B413" s="64" t="s">
        <v>785</v>
      </c>
      <c r="C413" s="247" t="s">
        <v>786</v>
      </c>
      <c r="D413" s="194">
        <v>2883968.09</v>
      </c>
      <c r="E413" s="194">
        <v>989112.76</v>
      </c>
      <c r="F413" s="45">
        <f t="shared" si="72"/>
        <v>34.296938424169596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26236.25</v>
      </c>
      <c r="E416" s="194">
        <v>0</v>
      </c>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8112025.1299999999</v>
      </c>
      <c r="E418" s="60">
        <f t="shared" si="102"/>
        <v>10886410.15</v>
      </c>
      <c r="F418" s="45">
        <f t="shared" si="72"/>
        <v>134.20089281700734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45371.42</v>
      </c>
      <c r="E420" s="194">
        <v>2005046.49</v>
      </c>
      <c r="F420" s="45">
        <f t="shared" si="72"/>
        <v>4419.183904757665</v>
      </c>
    </row>
    <row r="421" spans="1:6" ht="12.75" customHeight="1" x14ac:dyDescent="0.2">
      <c r="A421" s="63">
        <v>97</v>
      </c>
      <c r="B421" s="220" t="s">
        <v>801</v>
      </c>
      <c r="C421" s="247" t="s">
        <v>802</v>
      </c>
      <c r="D421" s="194">
        <v>50146.28</v>
      </c>
      <c r="E421" s="194">
        <v>24707.32</v>
      </c>
      <c r="F421" s="45">
        <f t="shared" si="72"/>
        <v>49.270494242045473</v>
      </c>
    </row>
    <row r="422" spans="1:6" ht="12.75" customHeight="1" x14ac:dyDescent="0.2">
      <c r="A422" s="63" t="s">
        <v>582</v>
      </c>
      <c r="B422" s="64" t="s">
        <v>803</v>
      </c>
      <c r="C422" s="247" t="s">
        <v>804</v>
      </c>
      <c r="D422" s="60">
        <f>D6+D308</f>
        <v>15652073.43</v>
      </c>
      <c r="E422" s="60">
        <f>E6+E308</f>
        <v>20187246.710000001</v>
      </c>
      <c r="F422" s="45">
        <f t="shared" si="72"/>
        <v>128.97490418941894</v>
      </c>
    </row>
    <row r="423" spans="1:6" ht="12.75" customHeight="1" x14ac:dyDescent="0.2">
      <c r="A423" s="63" t="s">
        <v>582</v>
      </c>
      <c r="B423" s="64" t="s">
        <v>805</v>
      </c>
      <c r="C423" s="247" t="s">
        <v>806</v>
      </c>
      <c r="D423" s="60">
        <f t="shared" ref="D423:E423" si="103">D299+D360</f>
        <v>19549550.909999996</v>
      </c>
      <c r="E423" s="60">
        <f t="shared" si="103"/>
        <v>24098149.93</v>
      </c>
      <c r="F423" s="45">
        <f t="shared" si="72"/>
        <v>123.26702562601221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3897477.4799999967</v>
      </c>
      <c r="E425" s="60">
        <f t="shared" si="105"/>
        <v>3910903.2199999988</v>
      </c>
      <c r="F425" s="45">
        <f t="shared" si="72"/>
        <v>100.34447254843413</v>
      </c>
    </row>
    <row r="426" spans="1:6" ht="12.75" customHeight="1" x14ac:dyDescent="0.2">
      <c r="A426" s="251" t="s">
        <v>811</v>
      </c>
      <c r="B426" s="183" t="s">
        <v>812</v>
      </c>
      <c r="C426" s="252" t="s">
        <v>813</v>
      </c>
      <c r="D426" s="60">
        <f t="shared" ref="D426:E426" si="106">IF(D302-D303+D419-D420&gt;=0,D302-D303+D419-D420,0)</f>
        <v>679880.37</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1695056.65</v>
      </c>
      <c r="F427" s="45" t="str">
        <f t="shared" si="72"/>
        <v>-</v>
      </c>
    </row>
    <row r="428" spans="1:6" ht="24" x14ac:dyDescent="0.2">
      <c r="A428" s="249" t="s">
        <v>816</v>
      </c>
      <c r="B428" s="243" t="s">
        <v>817</v>
      </c>
      <c r="C428" s="250" t="s">
        <v>818</v>
      </c>
      <c r="D428" s="81">
        <f t="shared" ref="D428:E428" si="108">D304+D421</f>
        <v>608473.9</v>
      </c>
      <c r="E428" s="81">
        <f t="shared" si="108"/>
        <v>1336841.03</v>
      </c>
      <c r="F428" s="61">
        <f t="shared" si="72"/>
        <v>219.70392320853861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2000000</v>
      </c>
      <c r="E430" s="60">
        <f>E431+E466+E479+E491+E522</f>
        <v>6000000</v>
      </c>
      <c r="F430" s="45">
        <f t="shared" ref="F430:F651" si="109">IF(D430&lt;&gt;0,IF(E430/D430&gt;=100,"&gt;&gt;100",E430/D430*100),"-")</f>
        <v>300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2000000</v>
      </c>
      <c r="E491" s="60">
        <f t="shared" si="126"/>
        <v>6000000</v>
      </c>
      <c r="F491" s="45">
        <f t="shared" si="109"/>
        <v>300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2000000</v>
      </c>
      <c r="E502" s="60">
        <f t="shared" si="129"/>
        <v>6000000</v>
      </c>
      <c r="F502" s="45">
        <f t="shared" si="109"/>
        <v>300</v>
      </c>
    </row>
    <row r="503" spans="1:6" ht="12.75" customHeight="1" x14ac:dyDescent="0.2">
      <c r="A503" s="63">
        <v>8443</v>
      </c>
      <c r="B503" s="64" t="s">
        <v>966</v>
      </c>
      <c r="C503" s="247" t="s">
        <v>967</v>
      </c>
      <c r="D503" s="194">
        <v>2000000</v>
      </c>
      <c r="E503" s="194">
        <v>6000000</v>
      </c>
      <c r="F503" s="45">
        <f t="shared" si="109"/>
        <v>300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877910.28</v>
      </c>
      <c r="E535" s="60">
        <f>E536+E571+E584+E597+E629</f>
        <v>1214052.56</v>
      </c>
      <c r="F535" s="45">
        <f t="shared" si="109"/>
        <v>138.28891034286556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877910.28</v>
      </c>
      <c r="E597" s="60">
        <f t="shared" si="152"/>
        <v>1214052.56</v>
      </c>
      <c r="F597" s="45">
        <f t="shared" si="109"/>
        <v>138.28891034286556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877910.28</v>
      </c>
      <c r="E609" s="60">
        <f t="shared" si="156"/>
        <v>1214052.56</v>
      </c>
      <c r="F609" s="45">
        <f t="shared" si="109"/>
        <v>138.28891034286556</v>
      </c>
    </row>
    <row r="610" spans="1:6" ht="24" x14ac:dyDescent="0.2">
      <c r="A610" s="63">
        <v>5443</v>
      </c>
      <c r="B610" s="64" t="s">
        <v>1170</v>
      </c>
      <c r="C610" s="247" t="s">
        <v>1171</v>
      </c>
      <c r="D610" s="194">
        <v>877910.28</v>
      </c>
      <c r="E610" s="194">
        <v>1214052.56</v>
      </c>
      <c r="F610" s="45">
        <f t="shared" si="109"/>
        <v>138.28891034286556</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1122089.72</v>
      </c>
      <c r="E639" s="60">
        <f>IF(E430-E535&gt;=0,E430-E535,0)</f>
        <v>4785947.4399999995</v>
      </c>
      <c r="F639" s="45">
        <f t="shared" si="109"/>
        <v>426.52092383486053</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393699.02</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17652073.43</v>
      </c>
      <c r="E643" s="60">
        <f>E422+E430</f>
        <v>26187246.710000001</v>
      </c>
      <c r="F643" s="45">
        <f t="shared" si="109"/>
        <v>148.35224209692177</v>
      </c>
    </row>
    <row r="644" spans="1:6" ht="12.75" customHeight="1" x14ac:dyDescent="0.2">
      <c r="A644" s="63" t="s">
        <v>582</v>
      </c>
      <c r="B644" s="64" t="s">
        <v>1238</v>
      </c>
      <c r="C644" s="247" t="s">
        <v>1239</v>
      </c>
      <c r="D644" s="60">
        <f>D423+D535</f>
        <v>20427461.189999998</v>
      </c>
      <c r="E644" s="60">
        <f>E423+E535</f>
        <v>25312202.489999998</v>
      </c>
      <c r="F644" s="45">
        <f t="shared" si="109"/>
        <v>123.91262063633862</v>
      </c>
    </row>
    <row r="645" spans="1:6" ht="12.75" customHeight="1" x14ac:dyDescent="0.2">
      <c r="A645" s="63" t="s">
        <v>582</v>
      </c>
      <c r="B645" s="64" t="s">
        <v>1240</v>
      </c>
      <c r="C645" s="247" t="s">
        <v>1241</v>
      </c>
      <c r="D645" s="60">
        <f t="shared" ref="D645:E645" si="163">IF(D643&gt;=D644,D643-D644,0)</f>
        <v>0</v>
      </c>
      <c r="E645" s="60">
        <f t="shared" si="163"/>
        <v>875044.22000000253</v>
      </c>
      <c r="F645" s="45" t="str">
        <f t="shared" si="109"/>
        <v>-</v>
      </c>
    </row>
    <row r="646" spans="1:6" ht="12.75" customHeight="1" x14ac:dyDescent="0.2">
      <c r="A646" s="63" t="s">
        <v>582</v>
      </c>
      <c r="B646" s="64" t="s">
        <v>1242</v>
      </c>
      <c r="C646" s="247" t="s">
        <v>1243</v>
      </c>
      <c r="D646" s="60">
        <f t="shared" ref="D646:E646" si="164">IF(D644&gt;=D643,D644-D643,0)</f>
        <v>2775387.7599999979</v>
      </c>
      <c r="E646" s="60">
        <f t="shared" si="164"/>
        <v>0</v>
      </c>
      <c r="F646" s="45">
        <f t="shared" si="109"/>
        <v>0</v>
      </c>
    </row>
    <row r="647" spans="1:6" ht="24" x14ac:dyDescent="0.2">
      <c r="A647" s="251" t="s">
        <v>1244</v>
      </c>
      <c r="B647" s="64" t="s">
        <v>1245</v>
      </c>
      <c r="C647" s="252" t="s">
        <v>1244</v>
      </c>
      <c r="D647" s="60">
        <f>IF(D426-D427+D641-D642&gt;=0,D426-D427+D641-D642,0)</f>
        <v>1073579.3900000001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1695056.65</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1701808.3699999978</v>
      </c>
      <c r="E650" s="60">
        <f t="shared" si="166"/>
        <v>820012.42999999737</v>
      </c>
      <c r="F650" s="45">
        <f t="shared" si="109"/>
        <v>48.184768887932925</v>
      </c>
    </row>
    <row r="651" spans="1:6" ht="24" x14ac:dyDescent="0.2">
      <c r="A651" s="249" t="s">
        <v>1252</v>
      </c>
      <c r="B651" s="184" t="s">
        <v>1253</v>
      </c>
      <c r="C651" s="250" t="s">
        <v>1252</v>
      </c>
      <c r="D651" s="196">
        <v>191424.53</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1490164.92</v>
      </c>
      <c r="E653" s="194">
        <v>332095.31</v>
      </c>
      <c r="F653" s="45">
        <f t="shared" ref="F653:F740" si="167">IF(D653&lt;&gt;0,IF(E653/D653&gt;=100,"&gt;&gt;100",E653/D653*100),"-")</f>
        <v>22.285809143863084</v>
      </c>
    </row>
    <row r="654" spans="1:6" ht="12.75" customHeight="1" x14ac:dyDescent="0.2">
      <c r="A654" s="63" t="s">
        <v>1257</v>
      </c>
      <c r="B654" s="64" t="s">
        <v>1258</v>
      </c>
      <c r="C654" s="247" t="s">
        <v>1257</v>
      </c>
      <c r="D654" s="194">
        <v>16201438.630000001</v>
      </c>
      <c r="E654" s="194">
        <v>28468747.899999999</v>
      </c>
      <c r="F654" s="45">
        <f t="shared" si="167"/>
        <v>175.71740726335733</v>
      </c>
    </row>
    <row r="655" spans="1:6" ht="12.75" customHeight="1" x14ac:dyDescent="0.2">
      <c r="A655" s="63" t="s">
        <v>1259</v>
      </c>
      <c r="B655" s="64" t="s">
        <v>1260</v>
      </c>
      <c r="C655" s="247" t="s">
        <v>1259</v>
      </c>
      <c r="D655" s="194">
        <v>17359508.239999998</v>
      </c>
      <c r="E655" s="194">
        <v>27027887</v>
      </c>
      <c r="F655" s="45">
        <f t="shared" si="167"/>
        <v>155.69500371975977</v>
      </c>
    </row>
    <row r="656" spans="1:6" ht="24" x14ac:dyDescent="0.2">
      <c r="A656" s="63">
        <v>11</v>
      </c>
      <c r="B656" s="64" t="s">
        <v>1261</v>
      </c>
      <c r="C656" s="247" t="s">
        <v>1262</v>
      </c>
      <c r="D656" s="60">
        <f t="shared" ref="D656:E656" si="168">+D653+D654-D655</f>
        <v>332095.31000000238</v>
      </c>
      <c r="E656" s="60">
        <f t="shared" si="168"/>
        <v>1772956.2099999972</v>
      </c>
      <c r="F656" s="45">
        <f t="shared" si="167"/>
        <v>533.86969240847884</v>
      </c>
    </row>
    <row r="657" spans="1:6" ht="24" x14ac:dyDescent="0.2">
      <c r="A657" s="63" t="s">
        <v>582</v>
      </c>
      <c r="B657" s="64" t="s">
        <v>1263</v>
      </c>
      <c r="C657" s="247" t="s">
        <v>1264</v>
      </c>
      <c r="D657" s="253">
        <v>22</v>
      </c>
      <c r="E657" s="253">
        <v>66</v>
      </c>
      <c r="F657" s="45">
        <f t="shared" si="167"/>
        <v>300</v>
      </c>
    </row>
    <row r="658" spans="1:6" ht="24" x14ac:dyDescent="0.2">
      <c r="A658" s="63" t="s">
        <v>582</v>
      </c>
      <c r="B658" s="64" t="s">
        <v>1265</v>
      </c>
      <c r="C658" s="247" t="s">
        <v>1266</v>
      </c>
      <c r="D658" s="253">
        <v>203</v>
      </c>
      <c r="E658" s="253">
        <v>206</v>
      </c>
      <c r="F658" s="45">
        <f t="shared" si="167"/>
        <v>101.47783251231527</v>
      </c>
    </row>
    <row r="659" spans="1:6" ht="12.75" customHeight="1" x14ac:dyDescent="0.2">
      <c r="A659" s="63" t="s">
        <v>582</v>
      </c>
      <c r="B659" s="64" t="s">
        <v>1267</v>
      </c>
      <c r="C659" s="247" t="s">
        <v>1268</v>
      </c>
      <c r="D659" s="253">
        <v>22</v>
      </c>
      <c r="E659" s="253">
        <v>64</v>
      </c>
      <c r="F659" s="45">
        <f t="shared" si="167"/>
        <v>290.90909090909093</v>
      </c>
    </row>
    <row r="660" spans="1:6" ht="12.75" customHeight="1" x14ac:dyDescent="0.2">
      <c r="A660" s="63" t="s">
        <v>582</v>
      </c>
      <c r="B660" s="64" t="s">
        <v>1269</v>
      </c>
      <c r="C660" s="247" t="s">
        <v>1270</v>
      </c>
      <c r="D660" s="253">
        <v>189</v>
      </c>
      <c r="E660" s="253">
        <v>190</v>
      </c>
      <c r="F660" s="45">
        <f t="shared" si="167"/>
        <v>100.52910052910053</v>
      </c>
    </row>
    <row r="661" spans="1:6" ht="24" x14ac:dyDescent="0.2">
      <c r="A661" s="63" t="s">
        <v>1271</v>
      </c>
      <c r="B661" s="64" t="s">
        <v>1272</v>
      </c>
      <c r="C661" s="247" t="s">
        <v>1273</v>
      </c>
      <c r="D661" s="194">
        <v>103517.57</v>
      </c>
      <c r="E661" s="194">
        <v>119145.11</v>
      </c>
      <c r="F661" s="45">
        <f t="shared" si="167"/>
        <v>115.09650970361842</v>
      </c>
    </row>
    <row r="662" spans="1:6" ht="12.75" customHeight="1" x14ac:dyDescent="0.2">
      <c r="A662" s="70">
        <v>61315</v>
      </c>
      <c r="B662" s="65" t="s">
        <v>1274</v>
      </c>
      <c r="C662" s="278" t="s">
        <v>1275</v>
      </c>
      <c r="D662" s="192">
        <v>6231.82</v>
      </c>
      <c r="E662" s="192">
        <v>20143.88</v>
      </c>
      <c r="F662" s="71">
        <f t="shared" si="167"/>
        <v>323.24232728159672</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1265602.93</v>
      </c>
      <c r="E669" s="194">
        <v>142689.41</v>
      </c>
      <c r="F669" s="45">
        <f t="shared" si="167"/>
        <v>11.274421591296411</v>
      </c>
    </row>
    <row r="670" spans="1:6" ht="12.75" customHeight="1" x14ac:dyDescent="0.2">
      <c r="A670" s="63">
        <v>63312</v>
      </c>
      <c r="B670" s="64" t="s">
        <v>1290</v>
      </c>
      <c r="C670" s="247" t="s">
        <v>1291</v>
      </c>
      <c r="D670" s="194">
        <v>0</v>
      </c>
      <c r="E670" s="194">
        <v>26399.39</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36801.68</v>
      </c>
      <c r="E672" s="194">
        <v>106041.76</v>
      </c>
      <c r="F672" s="45">
        <f t="shared" si="167"/>
        <v>288.14380213077231</v>
      </c>
    </row>
    <row r="673" spans="1:6" ht="12.75" customHeight="1" x14ac:dyDescent="0.2">
      <c r="A673" s="63">
        <v>63321</v>
      </c>
      <c r="B673" s="64" t="s">
        <v>1296</v>
      </c>
      <c r="C673" s="247" t="s">
        <v>1297</v>
      </c>
      <c r="D673" s="194">
        <v>682716.38</v>
      </c>
      <c r="E673" s="194">
        <v>1858163.87</v>
      </c>
      <c r="F673" s="45">
        <f t="shared" si="167"/>
        <v>272.17215295171331</v>
      </c>
    </row>
    <row r="674" spans="1:6" ht="12.75" customHeight="1" x14ac:dyDescent="0.2">
      <c r="A674" s="63">
        <v>63322</v>
      </c>
      <c r="B674" s="64" t="s">
        <v>1298</v>
      </c>
      <c r="C674" s="247" t="s">
        <v>1299</v>
      </c>
      <c r="D674" s="194">
        <v>565.45000000000005</v>
      </c>
      <c r="E674" s="194">
        <v>800000</v>
      </c>
      <c r="F674" s="45" t="str">
        <f t="shared" si="167"/>
        <v>&gt;&gt;100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175307.87</v>
      </c>
      <c r="E677" s="192">
        <v>190548.96</v>
      </c>
      <c r="F677" s="71">
        <f t="shared" si="167"/>
        <v>108.69389948095314</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6837.05</v>
      </c>
      <c r="E681" s="192">
        <v>158000</v>
      </c>
      <c r="F681" s="71">
        <f t="shared" si="167"/>
        <v>2310.9381970294203</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2840232.02</v>
      </c>
      <c r="E683" s="192">
        <v>3000309.98</v>
      </c>
      <c r="F683" s="71">
        <f t="shared" si="167"/>
        <v>105.63608743485682</v>
      </c>
    </row>
    <row r="684" spans="1:6" ht="24" x14ac:dyDescent="0.2">
      <c r="A684" s="70">
        <v>63613</v>
      </c>
      <c r="B684" s="182" t="s">
        <v>1318</v>
      </c>
      <c r="C684" s="278" t="s">
        <v>1319</v>
      </c>
      <c r="D684" s="192">
        <v>3203.38</v>
      </c>
      <c r="E684" s="192">
        <v>3000</v>
      </c>
      <c r="F684" s="71">
        <f t="shared" si="167"/>
        <v>93.65108104564554</v>
      </c>
    </row>
    <row r="685" spans="1:6" ht="24" x14ac:dyDescent="0.2">
      <c r="A685" s="63">
        <v>63622</v>
      </c>
      <c r="B685" s="244" t="s">
        <v>1320</v>
      </c>
      <c r="C685" s="247" t="s">
        <v>1321</v>
      </c>
      <c r="D685" s="194">
        <v>135956.14000000001</v>
      </c>
      <c r="E685" s="194">
        <v>50403.74</v>
      </c>
      <c r="F685" s="45">
        <f t="shared" si="167"/>
        <v>37.073529742753799</v>
      </c>
    </row>
    <row r="686" spans="1:6" ht="24" x14ac:dyDescent="0.2">
      <c r="A686" s="63">
        <v>63623</v>
      </c>
      <c r="B686" s="244" t="s">
        <v>1322</v>
      </c>
      <c r="C686" s="247" t="s">
        <v>1323</v>
      </c>
      <c r="D686" s="194">
        <v>7800</v>
      </c>
      <c r="E686" s="194">
        <v>9800</v>
      </c>
      <c r="F686" s="45">
        <f t="shared" si="167"/>
        <v>125.64102564102564</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571655.43000000005</v>
      </c>
      <c r="E702" s="192">
        <v>362394.7</v>
      </c>
      <c r="F702" s="71">
        <f t="shared" si="167"/>
        <v>63.393904961245617</v>
      </c>
    </row>
    <row r="703" spans="1:6" ht="12.75" customHeight="1" x14ac:dyDescent="0.2">
      <c r="A703" s="70">
        <v>63812</v>
      </c>
      <c r="B703" s="182" t="s">
        <v>1341</v>
      </c>
      <c r="C703" s="278" t="s">
        <v>1342</v>
      </c>
      <c r="D703" s="192">
        <v>162638.28</v>
      </c>
      <c r="E703" s="192">
        <v>77129.820000000007</v>
      </c>
      <c r="F703" s="71">
        <f t="shared" si="167"/>
        <v>47.424148853517146</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2799210.25</v>
      </c>
      <c r="E706" s="192">
        <v>4006957.37</v>
      </c>
      <c r="F706" s="71">
        <f t="shared" si="167"/>
        <v>143.14599519632367</v>
      </c>
    </row>
    <row r="707" spans="1:6" ht="12.75" customHeight="1" x14ac:dyDescent="0.2">
      <c r="A707" s="70">
        <v>63822</v>
      </c>
      <c r="B707" s="182" t="s">
        <v>1349</v>
      </c>
      <c r="C707" s="278" t="s">
        <v>1350</v>
      </c>
      <c r="D707" s="192">
        <v>29477.67</v>
      </c>
      <c r="E707" s="192">
        <v>972607</v>
      </c>
      <c r="F707" s="71">
        <f t="shared" si="167"/>
        <v>3299.4704126886559</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291746.09000000003</v>
      </c>
      <c r="E724" s="192">
        <v>374790.11</v>
      </c>
      <c r="F724" s="71">
        <f t="shared" si="167"/>
        <v>128.46448430551374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1280</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49763.02</v>
      </c>
      <c r="E732" s="192">
        <v>20868.13</v>
      </c>
      <c r="F732" s="71">
        <f t="shared" si="167"/>
        <v>41.935015198032602</v>
      </c>
    </row>
    <row r="733" spans="1:6" ht="12.75" customHeight="1" x14ac:dyDescent="0.2">
      <c r="A733" s="70">
        <v>31215</v>
      </c>
      <c r="B733" s="65" t="s">
        <v>1396</v>
      </c>
      <c r="C733" s="278" t="s">
        <v>1397</v>
      </c>
      <c r="D733" s="192">
        <v>4864.7700000000004</v>
      </c>
      <c r="E733" s="192">
        <v>3992.11</v>
      </c>
      <c r="F733" s="71">
        <f t="shared" si="167"/>
        <v>82.061639090851159</v>
      </c>
    </row>
    <row r="734" spans="1:6" ht="12.75" customHeight="1" x14ac:dyDescent="0.2">
      <c r="A734" s="70">
        <v>32121</v>
      </c>
      <c r="B734" s="65" t="s">
        <v>1398</v>
      </c>
      <c r="C734" s="278" t="s">
        <v>1399</v>
      </c>
      <c r="D734" s="192">
        <v>115839.25</v>
      </c>
      <c r="E734" s="192">
        <v>139586.98000000001</v>
      </c>
      <c r="F734" s="71">
        <f t="shared" si="167"/>
        <v>120.50059025761995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10577.29</v>
      </c>
      <c r="E736" s="194">
        <v>6291.1</v>
      </c>
      <c r="F736" s="45">
        <f t="shared" si="167"/>
        <v>59.477427583057661</v>
      </c>
    </row>
    <row r="737" spans="1:6" ht="12.75" customHeight="1" x14ac:dyDescent="0.2">
      <c r="A737" s="63" t="s">
        <v>1404</v>
      </c>
      <c r="B737" s="64" t="s">
        <v>1405</v>
      </c>
      <c r="C737" s="247" t="s">
        <v>1404</v>
      </c>
      <c r="D737" s="194">
        <v>13512.86</v>
      </c>
      <c r="E737" s="194">
        <v>21106.17</v>
      </c>
      <c r="F737" s="45">
        <f t="shared" si="167"/>
        <v>156.19321150370831</v>
      </c>
    </row>
    <row r="738" spans="1:6" ht="12.75" customHeight="1" x14ac:dyDescent="0.2">
      <c r="A738" s="63" t="s">
        <v>1406</v>
      </c>
      <c r="B738" s="64" t="s">
        <v>1407</v>
      </c>
      <c r="C738" s="247" t="s">
        <v>1406</v>
      </c>
      <c r="D738" s="194">
        <v>25699.51</v>
      </c>
      <c r="E738" s="194">
        <v>18041.259999999998</v>
      </c>
      <c r="F738" s="45">
        <f t="shared" si="167"/>
        <v>70.200793711631064</v>
      </c>
    </row>
    <row r="739" spans="1:6" ht="12.75" customHeight="1" x14ac:dyDescent="0.2">
      <c r="A739" s="70" t="s">
        <v>1408</v>
      </c>
      <c r="B739" s="65" t="s">
        <v>1409</v>
      </c>
      <c r="C739" s="278" t="s">
        <v>1408</v>
      </c>
      <c r="D739" s="192">
        <v>29494.45</v>
      </c>
      <c r="E739" s="192">
        <v>15674.17</v>
      </c>
      <c r="F739" s="71">
        <f t="shared" si="167"/>
        <v>53.14277770902661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475.44</v>
      </c>
      <c r="E741" s="192">
        <v>653.73</v>
      </c>
      <c r="F741" s="71">
        <f t="shared" ref="F741:F1006" si="169">IF(D741&lt;&gt;0,IF(E741/D741&gt;=100,"&gt;&gt;100",E741/D741*100),"-")</f>
        <v>137.5</v>
      </c>
    </row>
    <row r="742" spans="1:6" ht="12.75" customHeight="1" x14ac:dyDescent="0.2">
      <c r="A742" s="70" t="s">
        <v>1414</v>
      </c>
      <c r="B742" s="65" t="s">
        <v>1415</v>
      </c>
      <c r="C742" s="278" t="s">
        <v>1414</v>
      </c>
      <c r="D742" s="192">
        <v>4886.95</v>
      </c>
      <c r="E742" s="192">
        <v>5555.94</v>
      </c>
      <c r="F742" s="71">
        <f t="shared" si="169"/>
        <v>113.68931542168428</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5628</v>
      </c>
      <c r="E744" s="192">
        <v>9927.8799999999992</v>
      </c>
      <c r="F744" s="71">
        <f t="shared" si="170"/>
        <v>176.40156361051882</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88743.24</v>
      </c>
      <c r="E760" s="194">
        <v>217996.24</v>
      </c>
      <c r="F760" s="45">
        <f t="shared" si="169"/>
        <v>245.6482769842525</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47687.5</v>
      </c>
      <c r="E777" s="192">
        <v>26416.54</v>
      </c>
      <c r="F777" s="71">
        <f t="shared" si="169"/>
        <v>55.395103538663172</v>
      </c>
    </row>
    <row r="778" spans="1:6" ht="12.75" customHeight="1" x14ac:dyDescent="0.2">
      <c r="A778" s="70">
        <v>35232</v>
      </c>
      <c r="B778" s="65" t="s">
        <v>1486</v>
      </c>
      <c r="C778" s="278" t="s">
        <v>1487</v>
      </c>
      <c r="D778" s="192">
        <v>227558.53</v>
      </c>
      <c r="E778" s="192">
        <v>23873.14</v>
      </c>
      <c r="F778" s="71">
        <f t="shared" si="169"/>
        <v>10.490988845814744</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174887.87</v>
      </c>
      <c r="E843" s="194">
        <v>151425.69</v>
      </c>
      <c r="F843" s="45">
        <f t="shared" si="169"/>
        <v>86.58444407836862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44927.21</v>
      </c>
      <c r="E846" s="194">
        <v>31202.46</v>
      </c>
      <c r="F846" s="45">
        <f t="shared" si="169"/>
        <v>69.451141079092167</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13466.36</v>
      </c>
      <c r="E848" s="194">
        <v>13270</v>
      </c>
      <c r="F848" s="45">
        <f t="shared" si="169"/>
        <v>98.541847982676828</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347302.49</v>
      </c>
      <c r="E850" s="194">
        <v>429873.68</v>
      </c>
      <c r="F850" s="45">
        <f t="shared" si="169"/>
        <v>123.77500662318892</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82457.64</v>
      </c>
      <c r="E855" s="194">
        <v>101139.94</v>
      </c>
      <c r="F855" s="45">
        <f t="shared" si="169"/>
        <v>122.65684538145889</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336754.35</v>
      </c>
      <c r="E857" s="194">
        <v>98126.22</v>
      </c>
      <c r="F857" s="45">
        <f t="shared" si="169"/>
        <v>29.138812906202993</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2000000</v>
      </c>
      <c r="E913" s="192">
        <v>6000000</v>
      </c>
      <c r="F913" s="71">
        <f t="shared" si="169"/>
        <v>300</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877910.28</v>
      </c>
      <c r="E981" s="192">
        <v>1214052.56</v>
      </c>
      <c r="F981" s="71">
        <f t="shared" si="169"/>
        <v>138.28891034286556</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8" zoomScaleNormal="100" workbookViewId="0">
      <selection activeCell="D250" sqref="D25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51032230.500000015</v>
      </c>
      <c r="E6" s="180">
        <f t="shared" si="0"/>
        <v>62219187.339999996</v>
      </c>
      <c r="F6" s="181">
        <f t="shared" ref="F6:F298" si="1">IF(D6&gt;0,IF(E6/D6&gt;=100,"&gt;&gt;100",E6/D6*100),"-")</f>
        <v>121.92135583805215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48988775.730000012</v>
      </c>
      <c r="E7" s="79">
        <f t="shared" si="2"/>
        <v>58244489.759999998</v>
      </c>
      <c r="F7" s="71">
        <f t="shared" si="1"/>
        <v>118.89354018768002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5439587.5699999994</v>
      </c>
      <c r="E8" s="79">
        <f>E9+E10-E11</f>
        <v>5496793.5500000007</v>
      </c>
      <c r="F8" s="71">
        <f t="shared" si="1"/>
        <v>101.05166024563148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4119691.36</v>
      </c>
      <c r="E9" s="192">
        <v>4157731.98</v>
      </c>
      <c r="F9" s="71">
        <f t="shared" si="1"/>
        <v>100.92338519262279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1866542.5</v>
      </c>
      <c r="E10" s="192">
        <v>1899340.08</v>
      </c>
      <c r="F10" s="71">
        <f t="shared" si="1"/>
        <v>101.75713009481436</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546646.29</v>
      </c>
      <c r="E11" s="192">
        <v>560278.51</v>
      </c>
      <c r="F11" s="71">
        <f t="shared" si="1"/>
        <v>102.49379173505413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37201170.480000012</v>
      </c>
      <c r="E12" s="79">
        <f t="shared" si="3"/>
        <v>46054948.199999996</v>
      </c>
      <c r="F12" s="71">
        <f t="shared" si="1"/>
        <v>123.79972889498174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35232555.610000007</v>
      </c>
      <c r="E13" s="79">
        <f t="shared" si="4"/>
        <v>44403796.019999996</v>
      </c>
      <c r="F13" s="71">
        <f t="shared" si="1"/>
        <v>126.03058521078989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192664.37</v>
      </c>
      <c r="E14" s="192">
        <v>192664.37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20890197.379999999</v>
      </c>
      <c r="E15" s="192">
        <v>22095560</v>
      </c>
      <c r="F15" s="71">
        <f t="shared" si="1"/>
        <v>105.76999153274636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11373366.1</v>
      </c>
      <c r="E16" s="192">
        <v>12993312.210000001</v>
      </c>
      <c r="F16" s="71">
        <f t="shared" si="1"/>
        <v>114.2433303892328</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14890763.77</v>
      </c>
      <c r="E17" s="192">
        <v>22579022.640000001</v>
      </c>
      <c r="F17" s="71">
        <f t="shared" si="1"/>
        <v>151.63105794136175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12114436.01</v>
      </c>
      <c r="E18" s="192">
        <v>13456763.199999999</v>
      </c>
      <c r="F18" s="71">
        <f t="shared" si="1"/>
        <v>111.08039358078214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605506.91000000038</v>
      </c>
      <c r="E19" s="79">
        <f t="shared" si="5"/>
        <v>316921.54000000004</v>
      </c>
      <c r="F19" s="71">
        <f t="shared" si="1"/>
        <v>52.339871728301148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1208631.1200000001</v>
      </c>
      <c r="E20" s="192">
        <v>1253338.6000000001</v>
      </c>
      <c r="F20" s="71">
        <f t="shared" si="1"/>
        <v>103.69901777806282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53919.68</v>
      </c>
      <c r="E21" s="192">
        <v>64976.09</v>
      </c>
      <c r="F21" s="71">
        <f t="shared" si="1"/>
        <v>120.50533311770396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245537.28</v>
      </c>
      <c r="E22" s="192">
        <v>245386.21</v>
      </c>
      <c r="F22" s="71">
        <f t="shared" si="1"/>
        <v>99.938473701427327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2756.86</v>
      </c>
      <c r="E23" s="192">
        <v>3994.44</v>
      </c>
      <c r="F23" s="71">
        <f t="shared" si="1"/>
        <v>144.8909266339241</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14413.86</v>
      </c>
      <c r="E24" s="192">
        <v>15450.11</v>
      </c>
      <c r="F24" s="71">
        <f t="shared" si="1"/>
        <v>107.18926089194704</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52027.24</v>
      </c>
      <c r="E25" s="192">
        <v>52027.24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892323.76</v>
      </c>
      <c r="E26" s="192">
        <v>883399.89</v>
      </c>
      <c r="F26" s="71">
        <f t="shared" si="1"/>
        <v>98.999929128862377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1864102.89</v>
      </c>
      <c r="E28" s="192">
        <v>2201651.04</v>
      </c>
      <c r="F28" s="71">
        <f t="shared" si="1"/>
        <v>118.10780680673693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53046.969999999972</v>
      </c>
      <c r="E29" s="79">
        <f t="shared" si="6"/>
        <v>37728</v>
      </c>
      <c r="F29" s="71">
        <f t="shared" si="1"/>
        <v>71.121875575551286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1018920.2</v>
      </c>
      <c r="E30" s="192">
        <v>1018920.2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965873.23</v>
      </c>
      <c r="E34" s="192">
        <v>981192.2</v>
      </c>
      <c r="F34" s="71">
        <f t="shared" si="1"/>
        <v>101.58602283655796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1016802.0200000003</v>
      </c>
      <c r="E35" s="79">
        <f t="shared" si="7"/>
        <v>1021797.8100000002</v>
      </c>
      <c r="F35" s="71">
        <f t="shared" si="1"/>
        <v>100.49132376821987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1054624.3600000001</v>
      </c>
      <c r="E36" s="192">
        <v>1067601.3700000001</v>
      </c>
      <c r="F36" s="71">
        <f t="shared" si="1"/>
        <v>101.23048646439383</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57422.11</v>
      </c>
      <c r="E37" s="192">
        <v>57422.11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95244.45</v>
      </c>
      <c r="E40" s="192">
        <v>103225.67</v>
      </c>
      <c r="F40" s="71">
        <f t="shared" si="1"/>
        <v>108.37972186305869</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37214.75</v>
      </c>
      <c r="E41" s="79">
        <f t="shared" si="8"/>
        <v>64929.5</v>
      </c>
      <c r="F41" s="71">
        <f t="shared" si="1"/>
        <v>174.47248738739344</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37214.75</v>
      </c>
      <c r="E42" s="192">
        <v>64929.5</v>
      </c>
      <c r="F42" s="71">
        <f t="shared" si="1"/>
        <v>174.47248738739344</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256044.21999999997</v>
      </c>
      <c r="E45" s="79">
        <f t="shared" si="9"/>
        <v>209775.33000000007</v>
      </c>
      <c r="F45" s="71">
        <f t="shared" si="1"/>
        <v>81.929336268555517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131086.28</v>
      </c>
      <c r="E47" s="192">
        <v>131086.28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1200749.3700000001</v>
      </c>
      <c r="E48" s="192">
        <v>1338086.8500000001</v>
      </c>
      <c r="F48" s="71">
        <f t="shared" si="1"/>
        <v>111.43764747509299</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107885.64</v>
      </c>
      <c r="E49" s="192">
        <v>107885.64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1183677.07</v>
      </c>
      <c r="E50" s="192">
        <v>1367283.44</v>
      </c>
      <c r="F50" s="71">
        <f t="shared" si="1"/>
        <v>115.51152545347523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318664.53000000003</v>
      </c>
      <c r="E54" s="192">
        <v>327093.18</v>
      </c>
      <c r="F54" s="71">
        <f t="shared" si="1"/>
        <v>102.64499158409627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318664.53000000003</v>
      </c>
      <c r="E55" s="192">
        <v>327093.18</v>
      </c>
      <c r="F55" s="71">
        <f t="shared" si="1"/>
        <v>102.64499158409627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6306293.1199999992</v>
      </c>
      <c r="E56" s="79">
        <f t="shared" si="11"/>
        <v>6645704.4299999997</v>
      </c>
      <c r="F56" s="71">
        <f t="shared" si="1"/>
        <v>105.38210488382755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5546180.1399999997</v>
      </c>
      <c r="E57" s="192">
        <v>5885591.4500000002</v>
      </c>
      <c r="F57" s="71">
        <f t="shared" si="1"/>
        <v>106.11973108396006</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18954.43</v>
      </c>
      <c r="E58" s="192">
        <v>18954.43</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741158.55</v>
      </c>
      <c r="E61" s="192">
        <v>741158.55</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41724.559999999998</v>
      </c>
      <c r="E63" s="79">
        <f>SUM(E64:E68)</f>
        <v>47043.58</v>
      </c>
      <c r="F63" s="71">
        <f>IF(D63&gt;0,IF(E63/D63&gt;=100,"&gt;&gt;100",E63/D63*100),"-")</f>
        <v>112.7479355084871</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39520.559999999998</v>
      </c>
      <c r="E64" s="192">
        <v>42053.98</v>
      </c>
      <c r="F64" s="71">
        <f t="shared" si="1"/>
        <v>106.41038487308884</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2204</v>
      </c>
      <c r="E67" s="192">
        <v>4989.6000000000004</v>
      </c>
      <c r="F67" s="71">
        <f t="shared" si="1"/>
        <v>226.38838475499091</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2043454.77</v>
      </c>
      <c r="E69" s="79">
        <f>E70+E82+E88+E119+E135+E147+E165+E171</f>
        <v>3974697.5799999996</v>
      </c>
      <c r="F69" s="71">
        <f t="shared" si="1"/>
        <v>194.50871330027039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332095.31</v>
      </c>
      <c r="E70" s="79">
        <f t="shared" si="12"/>
        <v>1772956.21</v>
      </c>
      <c r="F70" s="71">
        <f t="shared" si="1"/>
        <v>533.86969240848362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331229.69</v>
      </c>
      <c r="E71" s="79">
        <f t="shared" si="13"/>
        <v>1771866.46</v>
      </c>
      <c r="F71" s="71">
        <f t="shared" si="1"/>
        <v>534.93588089884088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331142.69</v>
      </c>
      <c r="E73" s="192">
        <v>1771695.56</v>
      </c>
      <c r="F73" s="71">
        <f t="shared" si="1"/>
        <v>535.02481362339597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87</v>
      </c>
      <c r="E75" s="192">
        <v>170.9</v>
      </c>
      <c r="F75" s="71">
        <f t="shared" si="1"/>
        <v>196.43678160919541</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865.62</v>
      </c>
      <c r="E80" s="192">
        <v>1089.75</v>
      </c>
      <c r="F80" s="71">
        <f t="shared" si="1"/>
        <v>125.89242392735842</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52719.08</v>
      </c>
      <c r="E82" s="79">
        <f>SUM(E83:E85)-E86+E87</f>
        <v>51532.710000000006</v>
      </c>
      <c r="F82" s="71">
        <f t="shared" si="1"/>
        <v>97.749638271381073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16301.74</v>
      </c>
      <c r="E83" s="192">
        <v>16301.74</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785.07</v>
      </c>
      <c r="E85" s="192">
        <v>785.07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35632.269999999997</v>
      </c>
      <c r="E87" s="192">
        <v>34445.9</v>
      </c>
      <c r="F87" s="71">
        <f t="shared" si="1"/>
        <v>96.670518044458035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148584.87</v>
      </c>
      <c r="E88" s="79">
        <f t="shared" si="15"/>
        <v>148584.87</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148584.87</v>
      </c>
      <c r="E89" s="79">
        <f t="shared" si="16"/>
        <v>148584.87</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148584.87</v>
      </c>
      <c r="E90" s="192">
        <v>148584.87</v>
      </c>
      <c r="F90" s="71">
        <f t="shared" si="1"/>
        <v>100</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148992.69</v>
      </c>
      <c r="E135" s="79">
        <f t="shared" si="21"/>
        <v>148992.69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148992.69</v>
      </c>
      <c r="E136" s="79">
        <f t="shared" si="22"/>
        <v>148992.69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148931.1</v>
      </c>
      <c r="E140" s="192">
        <v>148931.1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61.59</v>
      </c>
      <c r="E142" s="192">
        <v>61.59</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1119492.01</v>
      </c>
      <c r="E147" s="79">
        <f t="shared" si="24"/>
        <v>1830673.78</v>
      </c>
      <c r="F147" s="71">
        <f t="shared" si="1"/>
        <v>163.52718587067002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51539.27</v>
      </c>
      <c r="E148" s="192">
        <v>42148.03</v>
      </c>
      <c r="F148" s="71">
        <f t="shared" si="1"/>
        <v>81.778476877922415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242831.98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35156.94</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207675.04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22264.67</v>
      </c>
      <c r="E159" s="192">
        <v>34528.97</v>
      </c>
      <c r="F159" s="71">
        <f t="shared" si="1"/>
        <v>155.08413104708043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390985.37</v>
      </c>
      <c r="E160" s="192">
        <v>894890.36</v>
      </c>
      <c r="F160" s="71">
        <f t="shared" si="1"/>
        <v>228.88077883834885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91356.85</v>
      </c>
      <c r="E161" s="192">
        <v>95730.96</v>
      </c>
      <c r="F161" s="71">
        <f t="shared" si="1"/>
        <v>104.78793872599593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545325.6</v>
      </c>
      <c r="E162" s="192">
        <v>502625.23</v>
      </c>
      <c r="F162" s="71">
        <f t="shared" si="1"/>
        <v>92.169747761704201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18268.37</v>
      </c>
      <c r="E163" s="192">
        <v>18268.37</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248.12</v>
      </c>
      <c r="E164" s="192">
        <v>350.12</v>
      </c>
      <c r="F164" s="71">
        <f t="shared" si="1"/>
        <v>141.10914073835241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50146.28</v>
      </c>
      <c r="E165" s="79">
        <f t="shared" si="26"/>
        <v>21957.32</v>
      </c>
      <c r="F165" s="71">
        <f t="shared" si="1"/>
        <v>43.786538104122577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41319.79</v>
      </c>
      <c r="E166" s="192">
        <v>13272.64</v>
      </c>
      <c r="F166" s="71">
        <f t="shared" si="1"/>
        <v>32.121750860786072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8826.49</v>
      </c>
      <c r="E167" s="192">
        <v>8684.68</v>
      </c>
      <c r="F167" s="71">
        <f t="shared" si="1"/>
        <v>98.39335908158283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191424.53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191424.53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51032230.5</v>
      </c>
      <c r="E176" s="79">
        <f>E177+E251</f>
        <v>62219187.339999996</v>
      </c>
      <c r="F176" s="71">
        <f t="shared" si="1"/>
        <v>121.92135583805219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9847747.8000000007</v>
      </c>
      <c r="E177" s="79">
        <f>E178+E197+E203+E219+E247+E248</f>
        <v>14945189.019999998</v>
      </c>
      <c r="F177" s="71">
        <f t="shared" si="1"/>
        <v>151.76250776852751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1262932.3700000001</v>
      </c>
      <c r="E178" s="79">
        <f>SUM(E179:E181)+E185+E186+SUM(E194:E196)</f>
        <v>782150.26</v>
      </c>
      <c r="F178" s="71">
        <f t="shared" si="1"/>
        <v>61.931286154301354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476765.79</v>
      </c>
      <c r="E179" s="192">
        <v>515233.39</v>
      </c>
      <c r="F179" s="71">
        <f t="shared" si="1"/>
        <v>108.06844803189423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332535.11</v>
      </c>
      <c r="E180" s="192">
        <v>207242.01</v>
      </c>
      <c r="F180" s="71">
        <f t="shared" si="1"/>
        <v>62.321843248371579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3774.29</v>
      </c>
      <c r="E181" s="79">
        <f t="shared" si="28"/>
        <v>4162.96</v>
      </c>
      <c r="F181" s="71">
        <f t="shared" si="1"/>
        <v>110.29783085030562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2052.4699999999998</v>
      </c>
      <c r="E183" s="192">
        <v>2364.62</v>
      </c>
      <c r="F183" s="71">
        <f t="shared" si="1"/>
        <v>115.20850487461449</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1721.82</v>
      </c>
      <c r="E184" s="192">
        <v>1798.34</v>
      </c>
      <c r="F184" s="71">
        <f t="shared" si="1"/>
        <v>104.44413469468353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47507.13</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8442.9699999999993</v>
      </c>
      <c r="E194" s="192">
        <v>856.29</v>
      </c>
      <c r="F194" s="71">
        <f t="shared" si="1"/>
        <v>10.142047170604657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29210.75</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364696.33</v>
      </c>
      <c r="E196" s="192">
        <v>54655.61</v>
      </c>
      <c r="F196" s="71">
        <f t="shared" si="1"/>
        <v>14.986608173435689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1555181.4700000002</v>
      </c>
      <c r="E197" s="79">
        <f>SUM(E198:E202)</f>
        <v>2087853.51</v>
      </c>
      <c r="F197" s="71">
        <f t="shared" si="1"/>
        <v>134.25143947992126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379.25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1533375.87</v>
      </c>
      <c r="E199" s="192">
        <v>1973259.87</v>
      </c>
      <c r="F199" s="71">
        <f t="shared" ref="F199:F202" si="30">IF(D199&gt;0,IF(E199/D199&gt;=100,"&gt;&gt;100",E199/D199*100),"-")</f>
        <v>128.68729113364748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21426.35</v>
      </c>
      <c r="E202" s="192">
        <v>114593.64</v>
      </c>
      <c r="F202" s="71">
        <f t="shared" si="30"/>
        <v>534.82576360416033</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7029633.96</v>
      </c>
      <c r="E219" s="79">
        <f t="shared" si="34"/>
        <v>11806085.819999998</v>
      </c>
      <c r="F219" s="71">
        <f t="shared" si="1"/>
        <v>167.94737659427145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7029633.96</v>
      </c>
      <c r="E220" s="79">
        <f t="shared" si="35"/>
        <v>11806085.819999998</v>
      </c>
      <c r="F220" s="71">
        <f t="shared" si="1"/>
        <v>167.94737659427145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7029350.4299999997</v>
      </c>
      <c r="E225" s="192">
        <v>11805802.289999999</v>
      </c>
      <c r="F225" s="71">
        <f t="shared" si="1"/>
        <v>167.95011726282652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283.52999999999997</v>
      </c>
      <c r="E230" s="192">
        <v>283.52999999999997</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268928.44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170.99</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170.99</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41184482.700000003</v>
      </c>
      <c r="E251" s="79">
        <f>+E252+E255-E264+E274+E291</f>
        <v>47273998.32</v>
      </c>
      <c r="F251" s="71">
        <f t="shared" si="1"/>
        <v>114.78594660119403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42277817.170000002</v>
      </c>
      <c r="E252" s="79">
        <f>E253-E254</f>
        <v>46757169.719999999</v>
      </c>
      <c r="F252" s="71">
        <f t="shared" si="1"/>
        <v>110.59504215174691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49308162.960000001</v>
      </c>
      <c r="E253" s="192">
        <v>58563876.990000002</v>
      </c>
      <c r="F253" s="71">
        <f t="shared" si="1"/>
        <v>118.77115973172326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7030345.79</v>
      </c>
      <c r="E254" s="192">
        <v>11806707.27</v>
      </c>
      <c r="F254" s="71">
        <f t="shared" si="1"/>
        <v>167.93921128024627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-1701808.3699999996</v>
      </c>
      <c r="E255" s="79">
        <f>E256-E260</f>
        <v>-820012.4299999997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2110461.9500000002</v>
      </c>
      <c r="E256" s="79">
        <f>SUM(E257:E259)</f>
        <v>4785947.4400000004</v>
      </c>
      <c r="F256" s="71">
        <f t="shared" si="1"/>
        <v>226.77250542233182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594673.21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1515788.74</v>
      </c>
      <c r="E259" s="192">
        <v>4785947.4400000004</v>
      </c>
      <c r="F259" s="71">
        <f t="shared" si="1"/>
        <v>315.73974088236076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3812270.32</v>
      </c>
      <c r="E260" s="79">
        <f>SUM(E261:E263)</f>
        <v>5605959.8700000001</v>
      </c>
      <c r="F260" s="71">
        <f t="shared" si="1"/>
        <v>147.05042925707326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240001.24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3812270.32</v>
      </c>
      <c r="E262" s="192">
        <v>5365958.63</v>
      </c>
      <c r="F262" s="71">
        <f t="shared" si="1"/>
        <v>140.75493549995687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558327.62</v>
      </c>
      <c r="E274" s="79">
        <f>SUM(E275:E277)+SUM(E286:E290)</f>
        <v>1312133.71</v>
      </c>
      <c r="F274" s="71">
        <f t="shared" si="1"/>
        <v>235.011427519921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51539.27</v>
      </c>
      <c r="E275" s="192">
        <v>42148.03</v>
      </c>
      <c r="F275" s="71">
        <f t="shared" ref="F275:F290" si="39">IF(D275&gt;0,IF(E275/D275&gt;=100,"&gt;&gt;100",E275/D275*100),"-")</f>
        <v>81.778476877922415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242831.98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35156.94</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207675.04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22264.67</v>
      </c>
      <c r="E286" s="192">
        <v>34528.97</v>
      </c>
      <c r="F286" s="71">
        <f t="shared" si="39"/>
        <v>155.08413104708043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390737.25</v>
      </c>
      <c r="E287" s="192">
        <v>894540.24</v>
      </c>
      <c r="F287" s="71">
        <f t="shared" si="39"/>
        <v>228.93651424326706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75518.06</v>
      </c>
      <c r="E288" s="192">
        <v>79816.12</v>
      </c>
      <c r="F288" s="71">
        <f t="shared" si="39"/>
        <v>105.69143328099264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18268.37</v>
      </c>
      <c r="E290" s="192">
        <v>18268.37</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50146.28</v>
      </c>
      <c r="E291" s="79">
        <f>SUM(E292:E295)</f>
        <v>24707.32</v>
      </c>
      <c r="F291" s="71">
        <f t="shared" si="1"/>
        <v>49.270494242045473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41319.79</v>
      </c>
      <c r="E292" s="192">
        <v>16022.64</v>
      </c>
      <c r="F292" s="71">
        <f t="shared" si="1"/>
        <v>38.777157386327474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8826.49</v>
      </c>
      <c r="E293" s="192">
        <v>8684.68</v>
      </c>
      <c r="F293" s="71">
        <f t="shared" ref="F293:F295" si="40">IF(D293&gt;0,IF(E293/D293&gt;=100,"&gt;&gt;100",E293/D293*100),"-")</f>
        <v>98.39335908158283</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4157957.26</v>
      </c>
      <c r="E297" s="79">
        <f t="shared" si="42"/>
        <v>7887566.2199999997</v>
      </c>
      <c r="F297" s="71">
        <f t="shared" si="1"/>
        <v>189.69810719026006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4157957.26</v>
      </c>
      <c r="E298" s="193">
        <v>7887566.2199999997</v>
      </c>
      <c r="F298" s="75">
        <f t="shared" si="1"/>
        <v>189.69810719026006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148584.87</v>
      </c>
      <c r="E300" s="192">
        <v>148584.87</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497798.49</v>
      </c>
      <c r="E302" s="192">
        <v>1042290.62</v>
      </c>
      <c r="F302" s="71">
        <f t="shared" si="43"/>
        <v>209.38002845287858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621941.64</v>
      </c>
      <c r="E303" s="192">
        <v>788733.28</v>
      </c>
      <c r="F303" s="71">
        <f t="shared" si="43"/>
        <v>126.81789243119339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50146.28</v>
      </c>
      <c r="E305" s="192">
        <v>21957.32</v>
      </c>
      <c r="F305" s="71">
        <f t="shared" si="43"/>
        <v>43.786538104122577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17129.12</v>
      </c>
      <c r="E308" s="192">
        <v>15829.74</v>
      </c>
      <c r="F308" s="71">
        <f t="shared" si="43"/>
        <v>92.414204582605535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493.49</v>
      </c>
      <c r="E309" s="192">
        <v>630.33000000000004</v>
      </c>
      <c r="F309" s="71">
        <f t="shared" si="43"/>
        <v>127.72903199659569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18009.66</v>
      </c>
      <c r="E311" s="192">
        <v>17985.830000000002</v>
      </c>
      <c r="F311" s="71">
        <f t="shared" si="43"/>
        <v>99.867682121705798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2787.25</v>
      </c>
      <c r="E336" s="192">
        <v>26020.33</v>
      </c>
      <c r="F336" s="71">
        <f t="shared" si="43"/>
        <v>933.54847968427669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1260145.1200000001</v>
      </c>
      <c r="E337" s="192">
        <v>756129.93</v>
      </c>
      <c r="F337" s="71">
        <f t="shared" si="43"/>
        <v>60.003401036858364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132214.5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1555181.47</v>
      </c>
      <c r="E339" s="192">
        <v>1955639.01</v>
      </c>
      <c r="F339" s="71">
        <f t="shared" si="43"/>
        <v>125.749891425854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7029633.96</v>
      </c>
      <c r="E343" s="192">
        <v>11806085.82</v>
      </c>
      <c r="F343" s="71">
        <f t="shared" si="43"/>
        <v>167.9473765942715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94</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86775.93</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181629.92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522.59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3017652.97</v>
      </c>
      <c r="E387" s="192">
        <v>3017652.97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1090934.5900000001</v>
      </c>
      <c r="E389" s="192">
        <v>4401935.3499999996</v>
      </c>
      <c r="F389" s="71">
        <f t="shared" si="44"/>
        <v>403.50130890982194</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49369.7</v>
      </c>
      <c r="E391" s="288">
        <v>98739.4</v>
      </c>
      <c r="F391" s="263">
        <f t="shared" si="44"/>
        <v>200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369238.5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1699534.48</v>
      </c>
      <c r="E5" s="58">
        <f t="shared" si="0"/>
        <v>2251228.3600000003</v>
      </c>
      <c r="F5" s="59">
        <f t="shared" ref="F5:F141" si="1">IF(D5&gt;0,IF(E5/D5&gt;=100,"&gt;&gt;100",E5/D5*100),"-")</f>
        <v>132.46147027273022</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148234.10999999999</v>
      </c>
      <c r="E6" s="60">
        <f t="shared" si="2"/>
        <v>337765.76</v>
      </c>
      <c r="F6" s="45">
        <f t="shared" si="1"/>
        <v>227.85967413303189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17253.599999999999</v>
      </c>
      <c r="E7" s="194">
        <v>70440.83</v>
      </c>
      <c r="F7" s="45">
        <f t="shared" si="1"/>
        <v>408.26743404275055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130980.51</v>
      </c>
      <c r="E8" s="194">
        <v>267324.93</v>
      </c>
      <c r="F8" s="45">
        <f t="shared" si="1"/>
        <v>204.09519706405175</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1551300.37</v>
      </c>
      <c r="E13" s="60">
        <f t="shared" si="4"/>
        <v>1913462.6</v>
      </c>
      <c r="F13" s="45">
        <f t="shared" si="1"/>
        <v>123.34571930773149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1026086.15</v>
      </c>
      <c r="E14" s="194">
        <v>1233901.81</v>
      </c>
      <c r="F14" s="45">
        <f t="shared" si="1"/>
        <v>120.25323702108248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525214.22</v>
      </c>
      <c r="E16" s="194">
        <v>679560.79</v>
      </c>
      <c r="F16" s="45">
        <f t="shared" si="1"/>
        <v>129.38735550610187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1234651.26</v>
      </c>
      <c r="E28" s="60">
        <f t="shared" si="6"/>
        <v>1348987.03</v>
      </c>
      <c r="F28" s="45">
        <f t="shared" si="1"/>
        <v>109.26057209061611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1230828.53</v>
      </c>
      <c r="E30" s="194">
        <v>1346987.03</v>
      </c>
      <c r="F30" s="45">
        <f t="shared" si="1"/>
        <v>109.43742342404104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3822.73</v>
      </c>
      <c r="E34" s="194">
        <v>2000</v>
      </c>
      <c r="F34" s="45">
        <f t="shared" si="1"/>
        <v>52.318630926065921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3404059.7199999997</v>
      </c>
      <c r="E35" s="60">
        <f t="shared" si="7"/>
        <v>3741035.1699999995</v>
      </c>
      <c r="F35" s="45">
        <f t="shared" si="1"/>
        <v>109.89922262585921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49411.4</v>
      </c>
      <c r="E39" s="60">
        <f t="shared" si="9"/>
        <v>37916.54</v>
      </c>
      <c r="F39" s="45">
        <f t="shared" si="1"/>
        <v>76.736421149775154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49411.4</v>
      </c>
      <c r="E40" s="194">
        <v>37916.54</v>
      </c>
      <c r="F40" s="45">
        <f t="shared" si="1"/>
        <v>76.736421149775154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1666487.9</v>
      </c>
      <c r="E54" s="60">
        <f t="shared" si="12"/>
        <v>2635511.0099999998</v>
      </c>
      <c r="F54" s="45">
        <f t="shared" si="1"/>
        <v>158.14762351409811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1666487.9</v>
      </c>
      <c r="E55" s="194">
        <v>2635511.0099999998</v>
      </c>
      <c r="F55" s="45">
        <f t="shared" si="1"/>
        <v>158.14762351409811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1170820.9300000002</v>
      </c>
      <c r="E61" s="60">
        <f t="shared" si="13"/>
        <v>717734.72</v>
      </c>
      <c r="F61" s="45">
        <f t="shared" si="1"/>
        <v>61.301835456597097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289660</v>
      </c>
      <c r="E64" s="194">
        <v>474020</v>
      </c>
      <c r="F64" s="45">
        <f t="shared" si="1"/>
        <v>163.64703445418766</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881160.93</v>
      </c>
      <c r="E65" s="194">
        <v>243714.72</v>
      </c>
      <c r="F65" s="45">
        <f t="shared" si="1"/>
        <v>27.658366559670316</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517339.49</v>
      </c>
      <c r="E74" s="194">
        <v>349872.9</v>
      </c>
      <c r="F74" s="45">
        <f t="shared" si="1"/>
        <v>67.629266035732172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508323.63</v>
      </c>
      <c r="E75" s="60">
        <f t="shared" si="15"/>
        <v>105500</v>
      </c>
      <c r="F75" s="45">
        <f t="shared" si="1"/>
        <v>20.754494533334995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223686.16</v>
      </c>
      <c r="E76" s="194">
        <v>0</v>
      </c>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221810.24</v>
      </c>
      <c r="E79" s="194">
        <v>0</v>
      </c>
      <c r="F79" s="45">
        <f t="shared" si="1"/>
        <v>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62827.23</v>
      </c>
      <c r="E81" s="194">
        <v>105500</v>
      </c>
      <c r="F81" s="45">
        <f t="shared" si="1"/>
        <v>167.92082031946975</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2877288.74</v>
      </c>
      <c r="E82" s="60">
        <f t="shared" si="16"/>
        <v>1706490.1099999999</v>
      </c>
      <c r="F82" s="45">
        <f t="shared" si="1"/>
        <v>59.30896285368982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1805856.58</v>
      </c>
      <c r="E84" s="194">
        <v>146386.07</v>
      </c>
      <c r="F84" s="45">
        <f t="shared" si="1"/>
        <v>8.1061847115234364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61967.67</v>
      </c>
      <c r="E85" s="194">
        <v>33034.800000000003</v>
      </c>
      <c r="F85" s="45">
        <f t="shared" si="1"/>
        <v>53.309733930612538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44599.11</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1009464.49</v>
      </c>
      <c r="E88" s="194">
        <v>1482470.13</v>
      </c>
      <c r="F88" s="45">
        <f t="shared" si="1"/>
        <v>146.85708558207926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41566.25</v>
      </c>
      <c r="E89" s="60">
        <f t="shared" si="17"/>
        <v>22067.09</v>
      </c>
      <c r="F89" s="45">
        <f t="shared" si="1"/>
        <v>53.088960394550867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40566.25</v>
      </c>
      <c r="E104" s="194">
        <v>20067.09</v>
      </c>
      <c r="F104" s="45">
        <f t="shared" si="1"/>
        <v>49.467451391242726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1000</v>
      </c>
      <c r="E106" s="194">
        <v>2000</v>
      </c>
      <c r="F106" s="45">
        <f t="shared" si="1"/>
        <v>200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1106380.8800000001</v>
      </c>
      <c r="E107" s="60">
        <f t="shared" si="21"/>
        <v>1577742.1</v>
      </c>
      <c r="F107" s="45">
        <f t="shared" si="1"/>
        <v>142.60388339321264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532345.22</v>
      </c>
      <c r="E108" s="194">
        <v>808709.63</v>
      </c>
      <c r="F108" s="45">
        <f t="shared" si="1"/>
        <v>151.91450953574827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483305.59</v>
      </c>
      <c r="E109" s="194">
        <v>456387.74</v>
      </c>
      <c r="F109" s="45">
        <f t="shared" si="1"/>
        <v>94.430469964148344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90730.07</v>
      </c>
      <c r="E113" s="194">
        <v>312644.73</v>
      </c>
      <c r="F113" s="45">
        <f t="shared" si="1"/>
        <v>344.5877755853158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7337779.0499999998</v>
      </c>
      <c r="E114" s="60">
        <f t="shared" si="22"/>
        <v>6265143.0500000007</v>
      </c>
      <c r="F114" s="45">
        <f t="shared" si="1"/>
        <v>85.382007380012354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6946406.0999999996</v>
      </c>
      <c r="E115" s="60">
        <f t="shared" si="23"/>
        <v>5865556.8600000003</v>
      </c>
      <c r="F115" s="45">
        <f t="shared" si="1"/>
        <v>84.440166260938881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3825708.73</v>
      </c>
      <c r="E116" s="194">
        <v>1458985.78</v>
      </c>
      <c r="F116" s="45">
        <f t="shared" si="1"/>
        <v>38.136352842522861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3120697.37</v>
      </c>
      <c r="E117" s="194">
        <v>4406571.08</v>
      </c>
      <c r="F117" s="45">
        <f t="shared" si="1"/>
        <v>141.20469105275657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7824.24</v>
      </c>
      <c r="E118" s="60">
        <f t="shared" si="24"/>
        <v>9394.2800000000007</v>
      </c>
      <c r="F118" s="45">
        <f t="shared" si="1"/>
        <v>120.06635788268254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7824.24</v>
      </c>
      <c r="E120" s="194">
        <v>9394.2800000000007</v>
      </c>
      <c r="F120" s="45">
        <f t="shared" si="1"/>
        <v>120.06635788268254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35518.78</v>
      </c>
      <c r="E122" s="60">
        <f t="shared" si="25"/>
        <v>28030.93</v>
      </c>
      <c r="F122" s="45">
        <f t="shared" si="1"/>
        <v>78.918617137187709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35518.78</v>
      </c>
      <c r="E123" s="194">
        <v>28030.93</v>
      </c>
      <c r="F123" s="45">
        <f t="shared" si="1"/>
        <v>78.918617137187709</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348029.93</v>
      </c>
      <c r="E126" s="194">
        <v>362160.98</v>
      </c>
      <c r="F126" s="45">
        <f t="shared" si="1"/>
        <v>104.06029734281761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1339966.8999999999</v>
      </c>
      <c r="E129" s="60">
        <f t="shared" si="26"/>
        <v>7079957.0199999996</v>
      </c>
      <c r="F129" s="45">
        <f t="shared" si="1"/>
        <v>528.36805297205478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1191158.5</v>
      </c>
      <c r="E133" s="194">
        <v>6914519.8899999997</v>
      </c>
      <c r="F133" s="45">
        <f t="shared" si="1"/>
        <v>580.4869704577518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30259.03</v>
      </c>
      <c r="E135" s="194">
        <v>32947.14</v>
      </c>
      <c r="F135" s="45">
        <f t="shared" si="1"/>
        <v>108.8836621663021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28933.74</v>
      </c>
      <c r="E137" s="194">
        <v>33880.15</v>
      </c>
      <c r="F137" s="45">
        <f t="shared" si="1"/>
        <v>117.09564681233743</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89615.63</v>
      </c>
      <c r="E140" s="194">
        <v>98609.84</v>
      </c>
      <c r="F140" s="45">
        <f t="shared" si="1"/>
        <v>110.03643002900274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19549550.91</v>
      </c>
      <c r="E141" s="81">
        <f t="shared" si="28"/>
        <v>24098149.93</v>
      </c>
      <c r="F141" s="61">
        <f t="shared" si="1"/>
        <v>123.2670256260122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1739268.85</v>
      </c>
      <c r="E5" s="82">
        <f t="shared" si="0"/>
        <v>1795996.3900000001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1739268.85</v>
      </c>
      <c r="E6" s="83">
        <f t="shared" si="1"/>
        <v>1795996.3900000001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1739268.85</v>
      </c>
      <c r="E7" s="83">
        <f t="shared" si="2"/>
        <v>1795996.3900000001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1739268.85</v>
      </c>
      <c r="E8" s="195">
        <v>1752901.07</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43095.32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9847747.8000000007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36432306.359999992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17094842.169999998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6689562.4800000004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3236211.36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226535.37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390602.03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840734.95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98126.22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5613069.7599999998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11328305.039999999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6000000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6000000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2009159.15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31335036.130000003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17575624.280000001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6651094.8799999999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3361504.46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226146.7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438109.16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848321.63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127336.97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5923110.4800000004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10795633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1223548.1399999999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1223548.1399999999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1740230.71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14945018.029999994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158234.82999999999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26020.329999999998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25968.6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25968.6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51.73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51.73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132214.5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132214.5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14786783.199999999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756129.93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1955639.01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11806085.82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268928.44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27812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Provjera</v>
      </c>
      <c r="C234" s="91" t="s">
        <v>3546</v>
      </c>
      <c r="D234" s="95"/>
      <c r="E234" s="51">
        <f>MAX(G234:K234)</f>
        <v>0</v>
      </c>
      <c r="F234" s="51">
        <f>MAX(L234:O234)</f>
        <v>1</v>
      </c>
      <c r="G234" s="51"/>
      <c r="H234" s="51"/>
      <c r="I234" s="51"/>
      <c r="J234" s="51"/>
      <c r="K234" s="51"/>
      <c r="L234" s="51">
        <f>IF(AND('PR-RAS'!D95&gt;0,'PR-RAS'!D713=0,'PR-RAS'!D714=0),1,0)</f>
        <v>0</v>
      </c>
      <c r="M234" s="51">
        <f>IF(AND('PR-RAS'!E95&gt;0,'PR-RAS'!E713=0,'PR-RAS'!E714=0),1,0)</f>
        <v>1</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Švaco</cp:lastModifiedBy>
  <cp:lastPrinted>2026-02-18T11:58:26Z</cp:lastPrinted>
  <dcterms:created xsi:type="dcterms:W3CDTF">2022-04-01T05:14:30Z</dcterms:created>
  <dcterms:modified xsi:type="dcterms:W3CDTF">2026-02-18T11:58:34Z</dcterms:modified>
</cp:coreProperties>
</file>